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416" windowWidth="7800" windowHeight="13170" activeTab="0"/>
  </bookViews>
  <sheets>
    <sheet name="ЗАКЛЁПКИ цветмет " sheetId="1" r:id="rId1"/>
    <sheet name="ВИНТ ГАЙКА ШАЙБА цветмет" sheetId="2" r:id="rId2"/>
    <sheet name="ЗАКЛЁПКИ ВИНТЫ сталь" sheetId="3" r:id="rId3"/>
  </sheets>
  <definedNames/>
  <calcPr fullCalcOnLoad="1"/>
</workbook>
</file>

<file path=xl/sharedStrings.xml><?xml version="1.0" encoding="utf-8"?>
<sst xmlns="http://schemas.openxmlformats.org/spreadsheetml/2006/main" count="243" uniqueCount="196">
  <si>
    <t>Продукция сертифицирована</t>
  </si>
  <si>
    <r>
      <t>www.mosmetiz.ru</t>
    </r>
    <r>
      <rPr>
        <sz val="10"/>
        <color indexed="8"/>
        <rFont val="Arial Cyr"/>
        <family val="2"/>
      </rPr>
      <t xml:space="preserve">   vintiki@yandex.ru</t>
    </r>
  </si>
  <si>
    <t xml:space="preserve">  предприятие - изготовитель метизов</t>
  </si>
  <si>
    <t xml:space="preserve">  ЗАКЛЕПКИ</t>
  </si>
  <si>
    <t>АЛЮМИНИЙ</t>
  </si>
  <si>
    <t>ЛАТУНЬ</t>
  </si>
  <si>
    <t>МЕДЬ</t>
  </si>
  <si>
    <t>ГОСТ 10299,10300, 10301-80</t>
  </si>
  <si>
    <t>АТ, АПТ, АМ</t>
  </si>
  <si>
    <t>АД-1М, АД-1Н</t>
  </si>
  <si>
    <t>Д18, В65, АМц, АМг5П</t>
  </si>
  <si>
    <t>Л-63</t>
  </si>
  <si>
    <t>МТ</t>
  </si>
  <si>
    <t xml:space="preserve">           10302, 10303 -80 и др.</t>
  </si>
  <si>
    <t>п/кр</t>
  </si>
  <si>
    <t>потай</t>
  </si>
  <si>
    <r>
      <t xml:space="preserve">цена за партию от </t>
    </r>
    <r>
      <rPr>
        <b/>
        <sz val="12"/>
        <rFont val="Arial Cyr"/>
        <family val="2"/>
      </rPr>
      <t>5</t>
    </r>
    <r>
      <rPr>
        <sz val="11"/>
        <rFont val="Arial Cyr"/>
        <family val="2"/>
      </rPr>
      <t xml:space="preserve"> кг</t>
    </r>
  </si>
  <si>
    <t>Ф 2 х 4</t>
  </si>
  <si>
    <t>Ф 2 х 5</t>
  </si>
  <si>
    <t>Ф 2 х 6</t>
  </si>
  <si>
    <t>Ф 2 х 7, 12, 14, 16</t>
  </si>
  <si>
    <t>Ф 2 х 8, 9, 10</t>
  </si>
  <si>
    <t>Ф 2,5 х 5</t>
  </si>
  <si>
    <t>Ф 2,5 х 6</t>
  </si>
  <si>
    <t>Ф 2,5 х 7</t>
  </si>
  <si>
    <t>Ф 2,5 х 8, 9, 10</t>
  </si>
  <si>
    <t>Ф 3 х 6, 7</t>
  </si>
  <si>
    <t>Ф 3 х 8, 9, 24</t>
  </si>
  <si>
    <t>Ф 3 х 10, 26, 28, 30</t>
  </si>
  <si>
    <t>Ф 3 х 12, 14, 16, 18, 20, 22</t>
  </si>
  <si>
    <r>
      <t xml:space="preserve">цена за партию от  </t>
    </r>
    <r>
      <rPr>
        <b/>
        <sz val="12"/>
        <rFont val="Arial Cyr"/>
        <family val="2"/>
      </rPr>
      <t>25</t>
    </r>
    <r>
      <rPr>
        <sz val="11"/>
        <rFont val="Arial Cyr"/>
        <family val="2"/>
      </rPr>
      <t xml:space="preserve"> кг</t>
    </r>
  </si>
  <si>
    <t>Ф 4 х 6, 7</t>
  </si>
  <si>
    <t>Ф 4 х 8, 9, 24</t>
  </si>
  <si>
    <t>Ф 4 х 10, 26, 28, 30</t>
  </si>
  <si>
    <t>Ф 4 х 12, 14, 16, 18, 20, 22</t>
  </si>
  <si>
    <t>Ф 5 х 8, 9, 10, 24</t>
  </si>
  <si>
    <t>Ф 5 х 12, 26, 28, 30, 32</t>
  </si>
  <si>
    <t>Ф 5 х 14, 16, 18, 20, 22, 34, 36</t>
  </si>
  <si>
    <t>Ф 6 х 10</t>
  </si>
  <si>
    <t>Ф 6 х 12, 14, 16, 18, 20</t>
  </si>
  <si>
    <t>Ф 6 х 22, 24, 26, 28</t>
  </si>
  <si>
    <t>Ф 6 х 30, 32, 34, 36</t>
  </si>
  <si>
    <t>Ф 8 х 12, 14, 16, 18</t>
  </si>
  <si>
    <t>Ф 8 х 20, 22</t>
  </si>
  <si>
    <t>Ф 8 х 24, 26, 28, 30</t>
  </si>
  <si>
    <t>Ф 8 х 32, 34, 36, 38, 40</t>
  </si>
  <si>
    <t>Ф10 х 14, 16, 18, 20, 22</t>
  </si>
  <si>
    <t>Ф10 х 24, 26, 28, 30, 32, 36</t>
  </si>
  <si>
    <t>ВИНТ</t>
  </si>
  <si>
    <r>
      <t xml:space="preserve">БОЛТ                                </t>
    </r>
    <r>
      <rPr>
        <sz val="10"/>
        <color indexed="8"/>
        <rFont val="Arial Cyr"/>
        <family val="2"/>
      </rPr>
      <t>с шестигранной головкой        ГОСТ 7805, 7798-70</t>
    </r>
  </si>
  <si>
    <t>ГОСТ 17473, 17475, 1491, 17474-80</t>
  </si>
  <si>
    <t>руб/кг</t>
  </si>
  <si>
    <t>руб / шт</t>
  </si>
  <si>
    <t>цил</t>
  </si>
  <si>
    <t>М 2 х 4, 5, 6, 8</t>
  </si>
  <si>
    <t>М 2 х 10, 12, 14, 16, 18</t>
  </si>
  <si>
    <t>М 2,5 х 4, 5, 6, 8, 20, 22, 24, 26</t>
  </si>
  <si>
    <t>М 2,5 х 10, 12, 14, 16, 18</t>
  </si>
  <si>
    <t>М 3 х  (4), 5</t>
  </si>
  <si>
    <t>М 3 х 6, 7, 22, (25)</t>
  </si>
  <si>
    <t>М 3 х 8, 9, 10, (28), (30)</t>
  </si>
  <si>
    <t>М 3 х 12, 13, 14, 16, 18, 20</t>
  </si>
  <si>
    <t>М 4 х (6), 7</t>
  </si>
  <si>
    <t>М 4 х 13, 14, 16, 18, 20</t>
  </si>
  <si>
    <t>М 5 х 8, 9</t>
  </si>
  <si>
    <t>М 5 х 10, 12, 14, 16, 18, 20...25</t>
  </si>
  <si>
    <r>
      <t xml:space="preserve">Шайба </t>
    </r>
    <r>
      <rPr>
        <sz val="9"/>
        <color indexed="8"/>
        <rFont val="Arial Cyr"/>
        <family val="2"/>
      </rPr>
      <t>ГОСТ 11371</t>
    </r>
  </si>
  <si>
    <t xml:space="preserve">М 5 х 28, 30, 32, 35, 38 </t>
  </si>
  <si>
    <t>М 6 х 10, 12, 14, 16, 18, 20</t>
  </si>
  <si>
    <t>Ф 3</t>
  </si>
  <si>
    <t>М 6 х 22, 25, 28, 30</t>
  </si>
  <si>
    <t>Ф 4</t>
  </si>
  <si>
    <t xml:space="preserve">М 6 х 36, 38, 40, </t>
  </si>
  <si>
    <t>Ф 5</t>
  </si>
  <si>
    <t>М 6 х (42, 45, 50, 55, 60, 70)</t>
  </si>
  <si>
    <t>Ф 6</t>
  </si>
  <si>
    <t>Цены за партию винта от 25 кг</t>
  </si>
  <si>
    <t>Ф 8</t>
  </si>
  <si>
    <t>Ф 10, 12</t>
  </si>
  <si>
    <t>Ф 14, 16</t>
  </si>
  <si>
    <t>Осветление продукции - 36 руб / кг</t>
  </si>
  <si>
    <t>Ф 20, 24</t>
  </si>
  <si>
    <t>Медь</t>
  </si>
  <si>
    <t>Латунь</t>
  </si>
  <si>
    <t>Алюминий</t>
  </si>
  <si>
    <r>
      <t xml:space="preserve">ГАЙКА  </t>
    </r>
    <r>
      <rPr>
        <sz val="10"/>
        <color indexed="8"/>
        <rFont val="Arial Cyr"/>
        <family val="2"/>
      </rPr>
      <t>ГОСТ 5915</t>
    </r>
  </si>
  <si>
    <t>АЛЮМ</t>
  </si>
  <si>
    <t>2 х 20, 25, 30, 35, 40</t>
  </si>
  <si>
    <t>М 3</t>
  </si>
  <si>
    <t>2,5 х 25, 30, 35, 40, 50</t>
  </si>
  <si>
    <t>М 4</t>
  </si>
  <si>
    <t>3 х 30, 35, 40, 45, 50</t>
  </si>
  <si>
    <t>М 5</t>
  </si>
  <si>
    <t>3,5 х 40, 45, 50, 60, 70, 80</t>
  </si>
  <si>
    <t>М 6</t>
  </si>
  <si>
    <t>4 х 50, 60 70, 80, 90, 100</t>
  </si>
  <si>
    <t>М 8</t>
  </si>
  <si>
    <t>руб / кг</t>
  </si>
  <si>
    <t>руб/шт</t>
  </si>
  <si>
    <t>Размер</t>
  </si>
  <si>
    <t>Винт</t>
  </si>
  <si>
    <t>Заклепка</t>
  </si>
  <si>
    <t>Диаметр</t>
  </si>
  <si>
    <t>Длина</t>
  </si>
  <si>
    <t>ГОСТ 17473</t>
  </si>
  <si>
    <t>ГОСТ 17475</t>
  </si>
  <si>
    <t>ГОСТ 1491</t>
  </si>
  <si>
    <t>ГОСТ 10299</t>
  </si>
  <si>
    <t>ГОСТ 10300</t>
  </si>
  <si>
    <t>ГОСТ 10301</t>
  </si>
  <si>
    <t>ГОСТ 10302</t>
  </si>
  <si>
    <t>ГОСТ 10303</t>
  </si>
  <si>
    <t>4-16</t>
  </si>
  <si>
    <t>17-30</t>
  </si>
  <si>
    <t>6-16</t>
  </si>
  <si>
    <t>31-45</t>
  </si>
  <si>
    <t>46-52</t>
  </si>
  <si>
    <t>31-50</t>
  </si>
  <si>
    <t>10-28</t>
  </si>
  <si>
    <t>30-80</t>
  </si>
  <si>
    <t>20-80</t>
  </si>
  <si>
    <t>25-100</t>
  </si>
  <si>
    <t>12-80</t>
  </si>
  <si>
    <t>Болт</t>
  </si>
  <si>
    <t>6х20-70</t>
  </si>
  <si>
    <t>6х80-100</t>
  </si>
  <si>
    <t>8х20-80</t>
  </si>
  <si>
    <t>10х20-120</t>
  </si>
  <si>
    <t>Цена</t>
  </si>
  <si>
    <t>6х12-30</t>
  </si>
  <si>
    <t>6х35-70</t>
  </si>
  <si>
    <t>8х12-80</t>
  </si>
  <si>
    <t>10х20-100</t>
  </si>
  <si>
    <t>12х20-120</t>
  </si>
  <si>
    <t>16х25-120</t>
  </si>
  <si>
    <t>4-8</t>
  </si>
  <si>
    <t>10-16</t>
  </si>
  <si>
    <t>5-8</t>
  </si>
  <si>
    <t xml:space="preserve">  При заказе более  400 кг  действуют скидки. </t>
  </si>
  <si>
    <t xml:space="preserve">  Производим заклепки Пустотелые и Полупустотелые</t>
  </si>
  <si>
    <t>Пневмомолотки</t>
  </si>
  <si>
    <t>для этих</t>
  </si>
  <si>
    <t>заклепок</t>
  </si>
  <si>
    <t>2 секунды -</t>
  </si>
  <si>
    <t>время расклепывания</t>
  </si>
  <si>
    <t>АД1, АТ</t>
  </si>
  <si>
    <t>www.mosmetiz.ru</t>
  </si>
  <si>
    <t>mosmetiz@yandex.ru</t>
  </si>
  <si>
    <t>Предприятие - изготовитель метизов</t>
  </si>
  <si>
    <r>
      <t xml:space="preserve">(495)  </t>
    </r>
    <r>
      <rPr>
        <b/>
        <sz val="20"/>
        <rFont val="Arial Cyr"/>
        <family val="0"/>
      </rPr>
      <t>543-44-70</t>
    </r>
  </si>
  <si>
    <t>Продукция сертифицирована.</t>
  </si>
  <si>
    <r>
      <t>М 5</t>
    </r>
    <r>
      <rPr>
        <sz val="11"/>
        <color indexed="8"/>
        <rFont val="Arial Cyr"/>
        <family val="2"/>
      </rPr>
      <t xml:space="preserve"> х 16, 18</t>
    </r>
  </si>
  <si>
    <r>
      <t>М 5</t>
    </r>
    <r>
      <rPr>
        <sz val="11"/>
        <color indexed="8"/>
        <rFont val="Arial Cyr"/>
        <family val="2"/>
      </rPr>
      <t xml:space="preserve"> х 20, 22, 24, 25</t>
    </r>
  </si>
  <si>
    <r>
      <t>М 5</t>
    </r>
    <r>
      <rPr>
        <sz val="11"/>
        <color indexed="8"/>
        <rFont val="Arial Cyr"/>
        <family val="2"/>
      </rPr>
      <t xml:space="preserve"> х 26, 28, 30</t>
    </r>
  </si>
  <si>
    <r>
      <t>М 5</t>
    </r>
    <r>
      <rPr>
        <sz val="11"/>
        <color indexed="8"/>
        <rFont val="Arial Cyr"/>
        <family val="2"/>
      </rPr>
      <t xml:space="preserve"> х 32, 34, 36, 38, 40</t>
    </r>
  </si>
  <si>
    <r>
      <t>М 6</t>
    </r>
    <r>
      <rPr>
        <sz val="11"/>
        <color indexed="8"/>
        <rFont val="Arial Cyr"/>
        <family val="2"/>
      </rPr>
      <t xml:space="preserve"> х 24, 25, 26, 28</t>
    </r>
  </si>
  <si>
    <r>
      <t>М 6</t>
    </r>
    <r>
      <rPr>
        <sz val="11"/>
        <color indexed="8"/>
        <rFont val="Arial Cyr"/>
        <family val="2"/>
      </rPr>
      <t xml:space="preserve"> х  30, 32, 34, 36, 38, 40</t>
    </r>
  </si>
  <si>
    <r>
      <t>М 8</t>
    </r>
    <r>
      <rPr>
        <sz val="11"/>
        <color indexed="8"/>
        <rFont val="Arial Cyr"/>
        <family val="2"/>
      </rPr>
      <t xml:space="preserve"> х 14, 16, 18, 20</t>
    </r>
  </si>
  <si>
    <r>
      <t>М 8</t>
    </r>
    <r>
      <rPr>
        <sz val="11"/>
        <color indexed="8"/>
        <rFont val="Arial Cyr"/>
        <family val="2"/>
      </rPr>
      <t xml:space="preserve"> х 24, 25, 26, 28</t>
    </r>
  </si>
  <si>
    <r>
      <t>М 8</t>
    </r>
    <r>
      <rPr>
        <sz val="11"/>
        <color indexed="8"/>
        <rFont val="Arial Cyr"/>
        <family val="2"/>
      </rPr>
      <t xml:space="preserve"> х  30, 32, 34, 36, 38, 40</t>
    </r>
  </si>
  <si>
    <r>
      <t>М 10</t>
    </r>
    <r>
      <rPr>
        <sz val="11"/>
        <color indexed="8"/>
        <rFont val="Arial Cyr"/>
        <family val="2"/>
      </rPr>
      <t xml:space="preserve"> х 18, 20, 25, 30, 40</t>
    </r>
  </si>
  <si>
    <r>
      <t>М 12</t>
    </r>
    <r>
      <rPr>
        <sz val="11"/>
        <color indexed="8"/>
        <rFont val="Arial Cyr"/>
        <family val="2"/>
      </rPr>
      <t xml:space="preserve"> х 26, 28, 35,40, 45</t>
    </r>
  </si>
  <si>
    <t>М 4 х 8, 9, 10, 12, 22, 25, 28, 30,40</t>
  </si>
  <si>
    <t>СТАЛЬ</t>
  </si>
  <si>
    <t>Предприятие - изготовитель крепежа</t>
  </si>
  <si>
    <t>от 50 кг</t>
  </si>
  <si>
    <t>Производим оцинкование продукции - 44 руб/кг</t>
  </si>
  <si>
    <t>М2</t>
  </si>
  <si>
    <t>Цены указаны без НДС за кг.</t>
  </si>
  <si>
    <t>М 10</t>
  </si>
  <si>
    <t xml:space="preserve"> </t>
  </si>
  <si>
    <t>М 12,  М16</t>
  </si>
  <si>
    <t xml:space="preserve">М2.5 </t>
  </si>
  <si>
    <t>Москва, ул. Верейская, д. 29</t>
  </si>
  <si>
    <t>Ф2, Ф2.5</t>
  </si>
  <si>
    <t xml:space="preserve"> низкий полукруг с пресшайбой,  потай                                    </t>
  </si>
  <si>
    <t xml:space="preserve">                                     Продукция сертифицирована</t>
  </si>
  <si>
    <r>
      <t>М 6</t>
    </r>
    <r>
      <rPr>
        <sz val="11"/>
        <color indexed="8"/>
        <rFont val="Arial Cyr"/>
        <family val="0"/>
      </rPr>
      <t xml:space="preserve"> х 14, 16, 18, 20</t>
    </r>
  </si>
  <si>
    <t xml:space="preserve">  Осветление продукции - 36 руб/кг</t>
  </si>
  <si>
    <t>Цены  без НДС в руб/кг</t>
  </si>
  <si>
    <t xml:space="preserve">          Москва, ул. Верейская, д. 29</t>
  </si>
  <si>
    <r>
      <t>ШУРУП медный</t>
    </r>
    <r>
      <rPr>
        <sz val="14"/>
        <rFont val="Arial Cyr"/>
        <family val="0"/>
      </rPr>
      <t xml:space="preserve">  4,2х26  -</t>
    </r>
  </si>
  <si>
    <t xml:space="preserve">    -</t>
  </si>
  <si>
    <t xml:space="preserve">  Никелирование - 120 руб/кг</t>
  </si>
  <si>
    <t xml:space="preserve">Никелирование продукции - 120 руб/кг </t>
  </si>
  <si>
    <t>941 руб/кг</t>
  </si>
  <si>
    <t>Москва, ул. Верейская д.29</t>
  </si>
  <si>
    <t xml:space="preserve">[ 495 ]  543-44-70 </t>
  </si>
  <si>
    <t xml:space="preserve">ГОСТ </t>
  </si>
  <si>
    <t>5х15-30</t>
  </si>
  <si>
    <t>5х35-50</t>
  </si>
  <si>
    <t xml:space="preserve">      Цены указаны в рублях без НДС за 1 кг.</t>
  </si>
  <si>
    <t xml:space="preserve">   2012 г.</t>
  </si>
  <si>
    <t xml:space="preserve">    2012 г.</t>
  </si>
  <si>
    <t xml:space="preserve">  2012</t>
  </si>
  <si>
    <t>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</si>
</sst>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.0"/>
    <numFmt numFmtId="167" formatCode="d\-mmm\-yyyy"/>
    <numFmt numFmtId="168" formatCode="d\ mmm\ yy"/>
  </numFmts>
  <fonts count="37">
    <font>
      <sz val="10"/>
      <name val="Arial Cyr"/>
      <family val="0"/>
    </font>
    <font>
      <b/>
      <sz val="12"/>
      <color indexed="8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9"/>
      <color indexed="8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i/>
      <sz val="11"/>
      <color indexed="8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i/>
      <sz val="10"/>
      <color indexed="8"/>
      <name val="Arial Cyr"/>
      <family val="2"/>
    </font>
    <font>
      <i/>
      <sz val="10"/>
      <name val="Arial Cyr"/>
      <family val="2"/>
    </font>
    <font>
      <sz val="9"/>
      <color indexed="8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sz val="12"/>
      <color indexed="8"/>
      <name val="Verdana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11"/>
      <color indexed="9"/>
      <name val="Arial Cyr"/>
      <family val="2"/>
    </font>
    <font>
      <i/>
      <sz val="14"/>
      <color indexed="8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12"/>
      <name val="Arial Cyr"/>
      <family val="2"/>
    </font>
    <font>
      <b/>
      <sz val="16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i/>
      <sz val="12"/>
      <color indexed="8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1" fontId="8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1" fontId="8" fillId="2" borderId="14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166" fontId="16" fillId="2" borderId="0" xfId="0" applyNumberFormat="1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1" fontId="7" fillId="2" borderId="28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22" fillId="2" borderId="32" xfId="0" applyNumberFormat="1" applyFont="1" applyFill="1" applyBorder="1" applyAlignment="1">
      <alignment horizontal="center" vertical="center" wrapText="1"/>
    </xf>
    <xf numFmtId="1" fontId="22" fillId="2" borderId="33" xfId="0" applyNumberFormat="1" applyFont="1" applyFill="1" applyBorder="1" applyAlignment="1">
      <alignment horizontal="center" vertical="center" wrapText="1"/>
    </xf>
    <xf numFmtId="1" fontId="22" fillId="2" borderId="7" xfId="0" applyNumberFormat="1" applyFont="1" applyFill="1" applyBorder="1" applyAlignment="1">
      <alignment horizontal="center" vertical="center" wrapText="1"/>
    </xf>
    <xf numFmtId="1" fontId="22" fillId="2" borderId="34" xfId="0" applyNumberFormat="1" applyFont="1" applyFill="1" applyBorder="1" applyAlignment="1">
      <alignment horizontal="center" vertical="center" wrapText="1"/>
    </xf>
    <xf numFmtId="1" fontId="22" fillId="2" borderId="0" xfId="0" applyNumberFormat="1" applyFont="1" applyFill="1" applyBorder="1" applyAlignment="1">
      <alignment horizontal="center" vertical="center" wrapText="1"/>
    </xf>
    <xf numFmtId="1" fontId="22" fillId="2" borderId="35" xfId="0" applyNumberFormat="1" applyFont="1" applyFill="1" applyBorder="1" applyAlignment="1">
      <alignment horizontal="center" vertical="center" wrapText="1"/>
    </xf>
    <xf numFmtId="1" fontId="22" fillId="2" borderId="36" xfId="0" applyNumberFormat="1" applyFont="1" applyFill="1" applyBorder="1" applyAlignment="1">
      <alignment horizontal="center" vertical="center" wrapText="1"/>
    </xf>
    <xf numFmtId="1" fontId="22" fillId="2" borderId="37" xfId="0" applyNumberFormat="1" applyFont="1" applyFill="1" applyBorder="1" applyAlignment="1">
      <alignment horizontal="center" vertical="center" wrapText="1"/>
    </xf>
    <xf numFmtId="1" fontId="22" fillId="2" borderId="38" xfId="0" applyNumberFormat="1" applyFont="1" applyFill="1" applyBorder="1" applyAlignment="1">
      <alignment horizontal="center" vertical="center" wrapText="1"/>
    </xf>
    <xf numFmtId="1" fontId="22" fillId="2" borderId="24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1" fontId="7" fillId="2" borderId="39" xfId="0" applyNumberFormat="1" applyFont="1" applyFill="1" applyBorder="1" applyAlignment="1">
      <alignment horizontal="center" vertical="center" wrapText="1"/>
    </xf>
    <xf numFmtId="1" fontId="7" fillId="2" borderId="40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2" fillId="2" borderId="28" xfId="0" applyNumberFormat="1" applyFont="1" applyFill="1" applyBorder="1" applyAlignment="1">
      <alignment horizontal="center" vertical="center"/>
    </xf>
    <xf numFmtId="1" fontId="22" fillId="2" borderId="29" xfId="0" applyNumberFormat="1" applyFont="1" applyFill="1" applyBorder="1" applyAlignment="1">
      <alignment horizontal="center" vertical="center"/>
    </xf>
    <xf numFmtId="1" fontId="22" fillId="2" borderId="25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4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22" fillId="2" borderId="21" xfId="0" applyNumberFormat="1" applyFont="1" applyFill="1" applyBorder="1" applyAlignment="1">
      <alignment horizontal="center" vertical="center"/>
    </xf>
    <xf numFmtId="1" fontId="22" fillId="2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2" borderId="52" xfId="0" applyFont="1" applyFill="1" applyBorder="1" applyAlignment="1">
      <alignment/>
    </xf>
    <xf numFmtId="0" fontId="3" fillId="2" borderId="1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/>
    </xf>
    <xf numFmtId="1" fontId="2" fillId="2" borderId="5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68" fontId="2" fillId="2" borderId="0" xfId="0" applyNumberFormat="1" applyFont="1" applyFill="1" applyAlignment="1">
      <alignment/>
    </xf>
    <xf numFmtId="0" fontId="11" fillId="2" borderId="1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2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4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left"/>
    </xf>
    <xf numFmtId="0" fontId="7" fillId="2" borderId="5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1" fontId="2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8" fillId="2" borderId="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1" fontId="7" fillId="0" borderId="23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2" fillId="2" borderId="0" xfId="0" applyFont="1" applyFill="1" applyAlignment="1">
      <alignment horizontal="left"/>
    </xf>
    <xf numFmtId="0" fontId="32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/>
    </xf>
    <xf numFmtId="0" fontId="11" fillId="2" borderId="0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2" fillId="3" borderId="0" xfId="0" applyFont="1" applyFill="1" applyAlignment="1">
      <alignment/>
    </xf>
    <xf numFmtId="49" fontId="10" fillId="3" borderId="0" xfId="0" applyNumberFormat="1" applyFont="1" applyFill="1" applyAlignment="1">
      <alignment/>
    </xf>
    <xf numFmtId="0" fontId="35" fillId="2" borderId="0" xfId="0" applyFont="1" applyFill="1" applyAlignment="1">
      <alignment/>
    </xf>
    <xf numFmtId="0" fontId="13" fillId="2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/>
    </xf>
    <xf numFmtId="1" fontId="30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36" fillId="4" borderId="0" xfId="0" applyFont="1" applyFill="1" applyAlignment="1">
      <alignment/>
    </xf>
    <xf numFmtId="0" fontId="5" fillId="4" borderId="55" xfId="0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31" fillId="4" borderId="0" xfId="0" applyFont="1" applyFill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58" xfId="0" applyNumberFormat="1" applyFont="1" applyFill="1" applyBorder="1" applyAlignment="1">
      <alignment horizontal="center" vertical="center"/>
    </xf>
    <xf numFmtId="1" fontId="8" fillId="2" borderId="50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51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7" fillId="4" borderId="50" xfId="0" applyNumberFormat="1" applyFont="1" applyFill="1" applyBorder="1" applyAlignment="1">
      <alignment horizontal="center" vertical="center"/>
    </xf>
    <xf numFmtId="1" fontId="7" fillId="4" borderId="51" xfId="0" applyNumberFormat="1" applyFont="1" applyFill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1" fontId="7" fillId="0" borderId="67" xfId="0" applyNumberFormat="1" applyFont="1" applyFill="1" applyBorder="1" applyAlignment="1">
      <alignment horizontal="center" vertical="center"/>
    </xf>
    <xf numFmtId="1" fontId="7" fillId="0" borderId="68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1" fontId="7" fillId="0" borderId="70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72" xfId="0" applyNumberFormat="1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left"/>
    </xf>
    <xf numFmtId="0" fontId="8" fillId="2" borderId="77" xfId="0" applyFont="1" applyFill="1" applyBorder="1" applyAlignment="1">
      <alignment/>
    </xf>
    <xf numFmtId="0" fontId="8" fillId="2" borderId="78" xfId="0" applyFont="1" applyFill="1" applyBorder="1" applyAlignment="1">
      <alignment/>
    </xf>
    <xf numFmtId="0" fontId="8" fillId="2" borderId="79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 wrapText="1"/>
    </xf>
    <xf numFmtId="0" fontId="8" fillId="4" borderId="83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1" fontId="7" fillId="0" borderId="85" xfId="0" applyNumberFormat="1" applyFont="1" applyFill="1" applyBorder="1" applyAlignment="1">
      <alignment horizontal="center" vertical="center"/>
    </xf>
    <xf numFmtId="1" fontId="7" fillId="4" borderId="86" xfId="0" applyNumberFormat="1" applyFont="1" applyFill="1" applyBorder="1" applyAlignment="1">
      <alignment horizontal="center" vertical="center"/>
    </xf>
    <xf numFmtId="1" fontId="7" fillId="0" borderId="87" xfId="0" applyNumberFormat="1" applyFont="1" applyFill="1" applyBorder="1" applyAlignment="1">
      <alignment horizontal="center" vertical="center"/>
    </xf>
    <xf numFmtId="1" fontId="7" fillId="4" borderId="80" xfId="0" applyNumberFormat="1" applyFont="1" applyFill="1" applyBorder="1" applyAlignment="1">
      <alignment horizontal="center" vertical="center"/>
    </xf>
    <xf numFmtId="1" fontId="7" fillId="0" borderId="88" xfId="0" applyNumberFormat="1" applyFont="1" applyFill="1" applyBorder="1" applyAlignment="1">
      <alignment horizontal="center" vertical="center"/>
    </xf>
    <xf numFmtId="1" fontId="7" fillId="4" borderId="82" xfId="0" applyNumberFormat="1" applyFont="1" applyFill="1" applyBorder="1" applyAlignment="1">
      <alignment horizontal="center" vertical="center"/>
    </xf>
    <xf numFmtId="1" fontId="7" fillId="0" borderId="89" xfId="0" applyNumberFormat="1" applyFont="1" applyFill="1" applyBorder="1" applyAlignment="1">
      <alignment horizontal="center" vertical="center"/>
    </xf>
    <xf numFmtId="1" fontId="7" fillId="0" borderId="90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91" xfId="0" applyNumberFormat="1" applyFont="1" applyFill="1" applyBorder="1" applyAlignment="1">
      <alignment horizontal="center" vertical="center"/>
    </xf>
    <xf numFmtId="1" fontId="7" fillId="0" borderId="92" xfId="0" applyNumberFormat="1" applyFont="1" applyFill="1" applyBorder="1" applyAlignment="1">
      <alignment horizontal="center" vertical="center"/>
    </xf>
    <xf numFmtId="1" fontId="7" fillId="0" borderId="93" xfId="0" applyNumberFormat="1" applyFont="1" applyFill="1" applyBorder="1" applyAlignment="1">
      <alignment horizontal="center" vertical="center"/>
    </xf>
    <xf numFmtId="1" fontId="7" fillId="0" borderId="94" xfId="0" applyNumberFormat="1" applyFont="1" applyFill="1" applyBorder="1" applyAlignment="1">
      <alignment horizontal="center" vertical="center"/>
    </xf>
    <xf numFmtId="1" fontId="7" fillId="0" borderId="95" xfId="0" applyNumberFormat="1" applyFont="1" applyFill="1" applyBorder="1" applyAlignment="1">
      <alignment horizontal="center" vertical="center"/>
    </xf>
    <xf numFmtId="1" fontId="7" fillId="0" borderId="95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8" fillId="2" borderId="96" xfId="0" applyFont="1" applyFill="1" applyBorder="1" applyAlignment="1">
      <alignment/>
    </xf>
    <xf numFmtId="0" fontId="8" fillId="2" borderId="97" xfId="0" applyFont="1" applyFill="1" applyBorder="1" applyAlignment="1">
      <alignment/>
    </xf>
    <xf numFmtId="0" fontId="8" fillId="2" borderId="97" xfId="0" applyFont="1" applyFill="1" applyBorder="1" applyAlignment="1">
      <alignment vertical="center" wrapText="1"/>
    </xf>
    <xf numFmtId="0" fontId="8" fillId="2" borderId="98" xfId="0" applyFont="1" applyFill="1" applyBorder="1" applyAlignment="1">
      <alignment/>
    </xf>
    <xf numFmtId="0" fontId="8" fillId="2" borderId="99" xfId="0" applyFont="1" applyFill="1" applyBorder="1" applyAlignment="1">
      <alignment/>
    </xf>
    <xf numFmtId="0" fontId="8" fillId="2" borderId="10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top"/>
    </xf>
    <xf numFmtId="0" fontId="34" fillId="2" borderId="32" xfId="0" applyFont="1" applyFill="1" applyBorder="1" applyAlignment="1">
      <alignment/>
    </xf>
    <xf numFmtId="0" fontId="17" fillId="2" borderId="33" xfId="0" applyFont="1" applyFill="1" applyBorder="1" applyAlignment="1">
      <alignment/>
    </xf>
    <xf numFmtId="0" fontId="12" fillId="2" borderId="7" xfId="0" applyFont="1" applyFill="1" applyBorder="1" applyAlignment="1">
      <alignment horizontal="left"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17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left"/>
    </xf>
    <xf numFmtId="0" fontId="0" fillId="2" borderId="36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01" xfId="0" applyFont="1" applyFill="1" applyBorder="1" applyAlignment="1">
      <alignment/>
    </xf>
    <xf numFmtId="0" fontId="4" fillId="2" borderId="10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/>
    </xf>
    <xf numFmtId="0" fontId="0" fillId="0" borderId="0" xfId="0" applyAlignment="1">
      <alignment/>
    </xf>
    <xf numFmtId="0" fontId="5" fillId="2" borderId="1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 horizontal="center" vertical="center" textRotation="90"/>
    </xf>
    <xf numFmtId="0" fontId="0" fillId="2" borderId="37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37" xfId="0" applyFont="1" applyFill="1" applyBorder="1" applyAlignment="1">
      <alignment horizontal="center" vertical="center" textRotation="90"/>
    </xf>
    <xf numFmtId="0" fontId="1" fillId="2" borderId="85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 wrapText="1"/>
    </xf>
    <xf numFmtId="0" fontId="1" fillId="2" borderId="104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/>
    </xf>
    <xf numFmtId="0" fontId="10" fillId="2" borderId="36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6" fillId="2" borderId="4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05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" fillId="2" borderId="108" xfId="0" applyFont="1" applyFill="1" applyBorder="1" applyAlignment="1">
      <alignment horizontal="center" vertical="center" wrapText="1"/>
    </xf>
    <xf numFmtId="0" fontId="1" fillId="2" borderId="105" xfId="0" applyFont="1" applyFill="1" applyBorder="1" applyAlignment="1">
      <alignment horizontal="center" vertical="center" wrapText="1"/>
    </xf>
    <xf numFmtId="0" fontId="1" fillId="2" borderId="10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jpeg" /><Relationship Id="rId4" Type="http://schemas.openxmlformats.org/officeDocument/2006/relationships/image" Target="../media/image4.pn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0</xdr:row>
      <xdr:rowOff>57150</xdr:rowOff>
    </xdr:from>
    <xdr:to>
      <xdr:col>13</xdr:col>
      <xdr:colOff>533400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6877050" y="5715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85725</xdr:rowOff>
    </xdr:from>
    <xdr:to>
      <xdr:col>1</xdr:col>
      <xdr:colOff>2009775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4FAF4"/>
            </a:clrFrom>
            <a:clrTo>
              <a:srgbClr val="F4FAF4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33</xdr:row>
      <xdr:rowOff>133350</xdr:rowOff>
    </xdr:from>
    <xdr:to>
      <xdr:col>16</xdr:col>
      <xdr:colOff>76200</xdr:colOff>
      <xdr:row>35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65817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7</xdr:row>
      <xdr:rowOff>104775</xdr:rowOff>
    </xdr:from>
    <xdr:to>
      <xdr:col>18</xdr:col>
      <xdr:colOff>95250</xdr:colOff>
      <xdr:row>19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24950" y="1600200"/>
          <a:ext cx="17240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23</xdr:row>
      <xdr:rowOff>114300</xdr:rowOff>
    </xdr:from>
    <xdr:to>
      <xdr:col>17</xdr:col>
      <xdr:colOff>542925</xdr:colOff>
      <xdr:row>23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9010650" y="46577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16</xdr:col>
      <xdr:colOff>400050</xdr:colOff>
      <xdr:row>26</xdr:row>
      <xdr:rowOff>104775</xdr:rowOff>
    </xdr:from>
    <xdr:to>
      <xdr:col>17</xdr:col>
      <xdr:colOff>504825</xdr:colOff>
      <xdr:row>30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67825" y="521970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19050</xdr:rowOff>
    </xdr:from>
    <xdr:to>
      <xdr:col>0</xdr:col>
      <xdr:colOff>1304925</xdr:colOff>
      <xdr:row>31</xdr:row>
      <xdr:rowOff>190500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48400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0</xdr:row>
      <xdr:rowOff>38100</xdr:rowOff>
    </xdr:from>
    <xdr:to>
      <xdr:col>11</xdr:col>
      <xdr:colOff>390525</xdr:colOff>
      <xdr:row>2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7077075" y="3810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85725</xdr:rowOff>
    </xdr:from>
    <xdr:to>
      <xdr:col>0</xdr:col>
      <xdr:colOff>2124075</xdr:colOff>
      <xdr:row>2</xdr:row>
      <xdr:rowOff>209550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>
          <a:clrChange>
            <a:clrFrom>
              <a:srgbClr val="F4FAF4"/>
            </a:clrFrom>
            <a:clrTo>
              <a:srgbClr val="F4FAF4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57150</xdr:rowOff>
    </xdr:from>
    <xdr:to>
      <xdr:col>7</xdr:col>
      <xdr:colOff>685800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24765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</xdr:row>
      <xdr:rowOff>47625</xdr:rowOff>
    </xdr:from>
    <xdr:to>
      <xdr:col>3</xdr:col>
      <xdr:colOff>314325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4FAF4"/>
            </a:clrFrom>
            <a:clrTo>
              <a:srgbClr val="F4FAF4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238125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workbookViewId="0" topLeftCell="A1">
      <selection activeCell="Q25" sqref="Q25:Q26"/>
    </sheetView>
  </sheetViews>
  <sheetFormatPr defaultColWidth="9.00390625" defaultRowHeight="12.75"/>
  <cols>
    <col min="1" max="1" width="2.875" style="2" customWidth="1"/>
    <col min="2" max="2" width="29.75390625" style="2" customWidth="1"/>
    <col min="3" max="3" width="7.75390625" style="2" hidden="1" customWidth="1"/>
    <col min="4" max="4" width="8.375" style="2" customWidth="1"/>
    <col min="5" max="5" width="7.125" style="2" hidden="1" customWidth="1"/>
    <col min="6" max="10" width="8.375" style="2" customWidth="1"/>
    <col min="11" max="11" width="8.375" style="264" hidden="1" customWidth="1"/>
    <col min="12" max="12" width="8.375" style="2" customWidth="1"/>
    <col min="13" max="13" width="8.375" style="264" hidden="1" customWidth="1"/>
    <col min="14" max="16" width="8.375" style="2" customWidth="1"/>
    <col min="17" max="17" width="15.75390625" style="2" customWidth="1"/>
  </cols>
  <sheetData>
    <row r="1" spans="6:19" ht="18" customHeight="1">
      <c r="F1" s="263"/>
      <c r="G1" s="257" t="s">
        <v>194</v>
      </c>
      <c r="H1" s="256" t="s">
        <v>195</v>
      </c>
      <c r="N1" s="192"/>
      <c r="O1" s="191"/>
      <c r="P1" s="359" t="s">
        <v>149</v>
      </c>
      <c r="Q1" s="360"/>
      <c r="R1" s="360"/>
      <c r="S1" s="188"/>
    </row>
    <row r="2" spans="2:19" ht="18" customHeight="1">
      <c r="B2" s="7"/>
      <c r="C2" s="7"/>
      <c r="D2" s="258" t="s">
        <v>164</v>
      </c>
      <c r="E2" s="258"/>
      <c r="F2" s="246"/>
      <c r="G2" s="246"/>
      <c r="H2" s="246"/>
      <c r="I2" s="246"/>
      <c r="J2" s="246"/>
      <c r="K2" s="265"/>
      <c r="P2" s="360"/>
      <c r="Q2" s="360"/>
      <c r="R2" s="360"/>
      <c r="S2" s="188"/>
    </row>
    <row r="3" spans="2:18" ht="18" customHeight="1">
      <c r="B3" s="187"/>
      <c r="C3" s="187"/>
      <c r="D3" s="247" t="s">
        <v>180</v>
      </c>
      <c r="E3" s="247"/>
      <c r="F3" s="259"/>
      <c r="G3" s="246"/>
      <c r="H3" s="246"/>
      <c r="I3" s="246"/>
      <c r="J3" s="246"/>
      <c r="K3" s="265"/>
      <c r="L3" s="5" t="s">
        <v>150</v>
      </c>
      <c r="M3" s="270"/>
      <c r="N3" s="190"/>
      <c r="P3" s="194"/>
      <c r="Q3" s="194"/>
      <c r="R3" s="193" t="s">
        <v>146</v>
      </c>
    </row>
    <row r="4" spans="2:18" ht="18" customHeight="1" thickBot="1">
      <c r="B4" s="187"/>
      <c r="C4" s="187"/>
      <c r="D4" s="247"/>
      <c r="E4" s="247"/>
      <c r="F4" s="248"/>
      <c r="G4" s="244"/>
      <c r="H4" s="245"/>
      <c r="I4" s="255" t="s">
        <v>179</v>
      </c>
      <c r="J4" s="262"/>
      <c r="K4" s="266"/>
      <c r="L4" s="244"/>
      <c r="M4" s="271"/>
      <c r="N4" s="190"/>
      <c r="O4" s="190"/>
      <c r="P4" s="190"/>
      <c r="Q4" s="189"/>
      <c r="R4" s="3" t="s">
        <v>147</v>
      </c>
    </row>
    <row r="5" spans="2:17" ht="15.75">
      <c r="B5" s="307" t="s">
        <v>3</v>
      </c>
      <c r="C5" s="308"/>
      <c r="D5" s="369" t="s">
        <v>4</v>
      </c>
      <c r="E5" s="370"/>
      <c r="F5" s="371"/>
      <c r="G5" s="371"/>
      <c r="H5" s="371"/>
      <c r="I5" s="371"/>
      <c r="J5" s="372"/>
      <c r="K5" s="309"/>
      <c r="L5" s="369" t="s">
        <v>5</v>
      </c>
      <c r="M5" s="373"/>
      <c r="N5" s="372"/>
      <c r="O5" s="370" t="s">
        <v>6</v>
      </c>
      <c r="P5" s="374"/>
      <c r="Q5" s="12"/>
    </row>
    <row r="6" spans="1:18" ht="15">
      <c r="A6" s="13"/>
      <c r="B6" s="310" t="s">
        <v>7</v>
      </c>
      <c r="C6" s="14"/>
      <c r="D6" s="361" t="s">
        <v>8</v>
      </c>
      <c r="E6" s="358"/>
      <c r="F6" s="375"/>
      <c r="G6" s="375" t="s">
        <v>9</v>
      </c>
      <c r="H6" s="375"/>
      <c r="I6" s="375" t="s">
        <v>10</v>
      </c>
      <c r="J6" s="357"/>
      <c r="K6" s="267"/>
      <c r="L6" s="361" t="s">
        <v>11</v>
      </c>
      <c r="M6" s="362"/>
      <c r="N6" s="357"/>
      <c r="O6" s="358" t="s">
        <v>12</v>
      </c>
      <c r="P6" s="363"/>
      <c r="Q6" s="15"/>
      <c r="R6" s="101"/>
    </row>
    <row r="7" spans="1:18" ht="15" thickBot="1">
      <c r="A7" s="13"/>
      <c r="B7" s="311" t="s">
        <v>13</v>
      </c>
      <c r="C7" s="312"/>
      <c r="D7" s="313" t="s">
        <v>14</v>
      </c>
      <c r="E7" s="314"/>
      <c r="F7" s="315" t="s">
        <v>15</v>
      </c>
      <c r="G7" s="315" t="s">
        <v>14</v>
      </c>
      <c r="H7" s="315" t="s">
        <v>15</v>
      </c>
      <c r="I7" s="315" t="s">
        <v>14</v>
      </c>
      <c r="J7" s="316" t="s">
        <v>15</v>
      </c>
      <c r="K7" s="317"/>
      <c r="L7" s="313" t="s">
        <v>14</v>
      </c>
      <c r="M7" s="317"/>
      <c r="N7" s="316" t="s">
        <v>15</v>
      </c>
      <c r="O7" s="314" t="s">
        <v>14</v>
      </c>
      <c r="P7" s="318" t="s">
        <v>15</v>
      </c>
      <c r="Q7" s="17"/>
      <c r="R7" s="101"/>
    </row>
    <row r="8" spans="1:18" ht="15" customHeight="1">
      <c r="A8" s="364" t="s">
        <v>16</v>
      </c>
      <c r="B8" s="337" t="s">
        <v>17</v>
      </c>
      <c r="C8" s="334">
        <v>2010</v>
      </c>
      <c r="D8" s="305">
        <f>C8+50</f>
        <v>2060</v>
      </c>
      <c r="E8" s="288">
        <v>2405</v>
      </c>
      <c r="F8" s="306">
        <f>E8+50</f>
        <v>2455</v>
      </c>
      <c r="G8" s="329">
        <f>D8+180</f>
        <v>2240</v>
      </c>
      <c r="H8" s="330">
        <f>F8+180</f>
        <v>2635</v>
      </c>
      <c r="I8" s="326">
        <f>D8+440</f>
        <v>2500</v>
      </c>
      <c r="J8" s="299">
        <f>F8+440</f>
        <v>2895</v>
      </c>
      <c r="K8" s="289">
        <f>G8+440</f>
        <v>2680</v>
      </c>
      <c r="L8" s="319">
        <f>K8*1.1</f>
        <v>2948.0000000000005</v>
      </c>
      <c r="M8" s="320">
        <v>1205</v>
      </c>
      <c r="N8" s="321">
        <f>M8*1.1</f>
        <v>1325.5</v>
      </c>
      <c r="O8" s="298">
        <f>L8+40</f>
        <v>2988.0000000000005</v>
      </c>
      <c r="P8" s="299">
        <f>O8+30</f>
        <v>3018.0000000000005</v>
      </c>
      <c r="Q8" s="19"/>
      <c r="R8" s="101"/>
    </row>
    <row r="9" spans="1:18" ht="15" customHeight="1">
      <c r="A9" s="365"/>
      <c r="B9" s="338" t="s">
        <v>18</v>
      </c>
      <c r="C9" s="335">
        <v>1827</v>
      </c>
      <c r="D9" s="290">
        <f aca="true" t="shared" si="0" ref="D9:D37">C9+50</f>
        <v>1877</v>
      </c>
      <c r="E9" s="286">
        <v>2070</v>
      </c>
      <c r="F9" s="291">
        <f aca="true" t="shared" si="1" ref="F9:F37">E9+50</f>
        <v>2120</v>
      </c>
      <c r="G9" s="331">
        <f aca="true" t="shared" si="2" ref="G9:G37">D9+180</f>
        <v>2057</v>
      </c>
      <c r="H9" s="332">
        <f aca="true" t="shared" si="3" ref="H9:H37">F9+180</f>
        <v>2300</v>
      </c>
      <c r="I9" s="327">
        <f aca="true" t="shared" si="4" ref="I9:I31">D9+440</f>
        <v>2317</v>
      </c>
      <c r="J9" s="301">
        <f aca="true" t="shared" si="5" ref="J9:J31">F9+440</f>
        <v>2560</v>
      </c>
      <c r="K9" s="295">
        <v>1070</v>
      </c>
      <c r="L9" s="243">
        <f aca="true" t="shared" si="6" ref="L9:L31">K9*1.1</f>
        <v>1177</v>
      </c>
      <c r="M9" s="274">
        <v>1156</v>
      </c>
      <c r="N9" s="304">
        <f aca="true" t="shared" si="7" ref="N9:N31">M9*1.1</f>
        <v>1271.6000000000001</v>
      </c>
      <c r="O9" s="300">
        <f aca="true" t="shared" si="8" ref="O9:O30">L9+40</f>
        <v>1217</v>
      </c>
      <c r="P9" s="301">
        <f aca="true" t="shared" si="9" ref="P9:P31">O9+30</f>
        <v>1247</v>
      </c>
      <c r="Q9" s="19"/>
      <c r="R9" s="101"/>
    </row>
    <row r="10" spans="1:18" ht="15" customHeight="1">
      <c r="A10" s="365"/>
      <c r="B10" s="338" t="s">
        <v>19</v>
      </c>
      <c r="C10" s="335">
        <v>1650</v>
      </c>
      <c r="D10" s="290">
        <f t="shared" si="0"/>
        <v>1700</v>
      </c>
      <c r="E10" s="286">
        <v>1890</v>
      </c>
      <c r="F10" s="291">
        <f t="shared" si="1"/>
        <v>1940</v>
      </c>
      <c r="G10" s="331">
        <f t="shared" si="2"/>
        <v>1880</v>
      </c>
      <c r="H10" s="332">
        <f t="shared" si="3"/>
        <v>2120</v>
      </c>
      <c r="I10" s="327">
        <f t="shared" si="4"/>
        <v>2140</v>
      </c>
      <c r="J10" s="301">
        <f t="shared" si="5"/>
        <v>2380</v>
      </c>
      <c r="K10" s="295">
        <v>1035</v>
      </c>
      <c r="L10" s="243">
        <f t="shared" si="6"/>
        <v>1138.5</v>
      </c>
      <c r="M10" s="274">
        <v>1095</v>
      </c>
      <c r="N10" s="304">
        <f t="shared" si="7"/>
        <v>1204.5</v>
      </c>
      <c r="O10" s="300">
        <f t="shared" si="8"/>
        <v>1178.5</v>
      </c>
      <c r="P10" s="301">
        <f t="shared" si="9"/>
        <v>1208.5</v>
      </c>
      <c r="Q10" s="19"/>
      <c r="R10" s="101"/>
    </row>
    <row r="11" spans="1:18" ht="15" customHeight="1">
      <c r="A11" s="365"/>
      <c r="B11" s="338" t="s">
        <v>20</v>
      </c>
      <c r="C11" s="335">
        <v>1505</v>
      </c>
      <c r="D11" s="290">
        <f t="shared" si="0"/>
        <v>1555</v>
      </c>
      <c r="E11" s="286">
        <v>1650</v>
      </c>
      <c r="F11" s="291">
        <f t="shared" si="1"/>
        <v>1700</v>
      </c>
      <c r="G11" s="331">
        <f t="shared" si="2"/>
        <v>1735</v>
      </c>
      <c r="H11" s="332">
        <f t="shared" si="3"/>
        <v>1880</v>
      </c>
      <c r="I11" s="327">
        <f t="shared" si="4"/>
        <v>1995</v>
      </c>
      <c r="J11" s="301">
        <f t="shared" si="5"/>
        <v>2140</v>
      </c>
      <c r="K11" s="295">
        <v>1000</v>
      </c>
      <c r="L11" s="243">
        <f t="shared" si="6"/>
        <v>1100</v>
      </c>
      <c r="M11" s="274">
        <v>1045</v>
      </c>
      <c r="N11" s="304">
        <f t="shared" si="7"/>
        <v>1149.5</v>
      </c>
      <c r="O11" s="300">
        <f t="shared" si="8"/>
        <v>1140</v>
      </c>
      <c r="P11" s="301">
        <f t="shared" si="9"/>
        <v>1170</v>
      </c>
      <c r="Q11" s="19"/>
      <c r="R11" s="101"/>
    </row>
    <row r="12" spans="1:18" ht="15" customHeight="1">
      <c r="A12" s="365"/>
      <c r="B12" s="339" t="s">
        <v>21</v>
      </c>
      <c r="C12" s="335">
        <v>1210</v>
      </c>
      <c r="D12" s="290">
        <f t="shared" si="0"/>
        <v>1260</v>
      </c>
      <c r="E12" s="286">
        <v>1485</v>
      </c>
      <c r="F12" s="291">
        <f t="shared" si="1"/>
        <v>1535</v>
      </c>
      <c r="G12" s="331">
        <f t="shared" si="2"/>
        <v>1440</v>
      </c>
      <c r="H12" s="332">
        <f t="shared" si="3"/>
        <v>1715</v>
      </c>
      <c r="I12" s="327">
        <f t="shared" si="4"/>
        <v>1700</v>
      </c>
      <c r="J12" s="301">
        <f t="shared" si="5"/>
        <v>1975</v>
      </c>
      <c r="K12" s="295">
        <v>965</v>
      </c>
      <c r="L12" s="243">
        <f t="shared" si="6"/>
        <v>1061.5</v>
      </c>
      <c r="M12" s="274">
        <v>1025</v>
      </c>
      <c r="N12" s="304">
        <f t="shared" si="7"/>
        <v>1127.5</v>
      </c>
      <c r="O12" s="300">
        <f t="shared" si="8"/>
        <v>1101.5</v>
      </c>
      <c r="P12" s="301">
        <f t="shared" si="9"/>
        <v>1131.5</v>
      </c>
      <c r="Q12" s="19"/>
      <c r="R12" s="101"/>
    </row>
    <row r="13" spans="1:18" ht="15" customHeight="1">
      <c r="A13" s="365"/>
      <c r="B13" s="338" t="s">
        <v>22</v>
      </c>
      <c r="C13" s="335">
        <v>1080</v>
      </c>
      <c r="D13" s="290">
        <f t="shared" si="0"/>
        <v>1130</v>
      </c>
      <c r="E13" s="286">
        <v>1260</v>
      </c>
      <c r="F13" s="291">
        <f t="shared" si="1"/>
        <v>1310</v>
      </c>
      <c r="G13" s="331">
        <f t="shared" si="2"/>
        <v>1310</v>
      </c>
      <c r="H13" s="332">
        <f t="shared" si="3"/>
        <v>1490</v>
      </c>
      <c r="I13" s="327">
        <f t="shared" si="4"/>
        <v>1570</v>
      </c>
      <c r="J13" s="301">
        <f t="shared" si="5"/>
        <v>1750</v>
      </c>
      <c r="K13" s="295">
        <v>900</v>
      </c>
      <c r="L13" s="243">
        <f t="shared" si="6"/>
        <v>990.0000000000001</v>
      </c>
      <c r="M13" s="274">
        <v>975</v>
      </c>
      <c r="N13" s="304">
        <f t="shared" si="7"/>
        <v>1072.5</v>
      </c>
      <c r="O13" s="300">
        <f t="shared" si="8"/>
        <v>1030</v>
      </c>
      <c r="P13" s="301">
        <f t="shared" si="9"/>
        <v>1060</v>
      </c>
      <c r="Q13" s="19"/>
      <c r="R13" s="101"/>
    </row>
    <row r="14" spans="1:18" ht="15" customHeight="1">
      <c r="A14" s="365"/>
      <c r="B14" s="338" t="s">
        <v>23</v>
      </c>
      <c r="C14" s="335">
        <v>890</v>
      </c>
      <c r="D14" s="290">
        <f t="shared" si="0"/>
        <v>940</v>
      </c>
      <c r="E14" s="286">
        <v>965</v>
      </c>
      <c r="F14" s="291">
        <f t="shared" si="1"/>
        <v>1015</v>
      </c>
      <c r="G14" s="331">
        <f t="shared" si="2"/>
        <v>1120</v>
      </c>
      <c r="H14" s="332">
        <f t="shared" si="3"/>
        <v>1195</v>
      </c>
      <c r="I14" s="327">
        <f t="shared" si="4"/>
        <v>1380</v>
      </c>
      <c r="J14" s="301">
        <f t="shared" si="5"/>
        <v>1455</v>
      </c>
      <c r="K14" s="295">
        <v>835</v>
      </c>
      <c r="L14" s="243">
        <f t="shared" si="6"/>
        <v>918.5000000000001</v>
      </c>
      <c r="M14" s="274">
        <v>890</v>
      </c>
      <c r="N14" s="304">
        <f t="shared" si="7"/>
        <v>979.0000000000001</v>
      </c>
      <c r="O14" s="300">
        <f t="shared" si="8"/>
        <v>958.5000000000001</v>
      </c>
      <c r="P14" s="301">
        <f t="shared" si="9"/>
        <v>988.5000000000001</v>
      </c>
      <c r="Q14" s="19"/>
      <c r="R14" s="101"/>
    </row>
    <row r="15" spans="1:18" ht="15" customHeight="1">
      <c r="A15" s="365"/>
      <c r="B15" s="338" t="s">
        <v>24</v>
      </c>
      <c r="C15" s="335">
        <v>819</v>
      </c>
      <c r="D15" s="290">
        <f t="shared" si="0"/>
        <v>869</v>
      </c>
      <c r="E15" s="286">
        <v>875</v>
      </c>
      <c r="F15" s="291">
        <f t="shared" si="1"/>
        <v>925</v>
      </c>
      <c r="G15" s="331">
        <f t="shared" si="2"/>
        <v>1049</v>
      </c>
      <c r="H15" s="332">
        <f t="shared" si="3"/>
        <v>1105</v>
      </c>
      <c r="I15" s="327">
        <f t="shared" si="4"/>
        <v>1309</v>
      </c>
      <c r="J15" s="301">
        <f t="shared" si="5"/>
        <v>1365</v>
      </c>
      <c r="K15" s="295">
        <v>790</v>
      </c>
      <c r="L15" s="243">
        <f t="shared" si="6"/>
        <v>869.0000000000001</v>
      </c>
      <c r="M15" s="274">
        <v>830</v>
      </c>
      <c r="N15" s="304">
        <f t="shared" si="7"/>
        <v>913.0000000000001</v>
      </c>
      <c r="O15" s="300">
        <f t="shared" si="8"/>
        <v>909.0000000000001</v>
      </c>
      <c r="P15" s="301">
        <f t="shared" si="9"/>
        <v>939.0000000000001</v>
      </c>
      <c r="Q15" s="19"/>
      <c r="R15" s="101"/>
    </row>
    <row r="16" spans="1:18" ht="15" customHeight="1">
      <c r="A16" s="365"/>
      <c r="B16" s="338" t="s">
        <v>25</v>
      </c>
      <c r="C16" s="335">
        <v>775</v>
      </c>
      <c r="D16" s="290">
        <f t="shared" si="0"/>
        <v>825</v>
      </c>
      <c r="E16" s="286">
        <v>810</v>
      </c>
      <c r="F16" s="291">
        <f t="shared" si="1"/>
        <v>860</v>
      </c>
      <c r="G16" s="331">
        <f t="shared" si="2"/>
        <v>1005</v>
      </c>
      <c r="H16" s="332">
        <f t="shared" si="3"/>
        <v>1040</v>
      </c>
      <c r="I16" s="327">
        <f t="shared" si="4"/>
        <v>1265</v>
      </c>
      <c r="J16" s="301">
        <f t="shared" si="5"/>
        <v>1300</v>
      </c>
      <c r="K16" s="295">
        <v>760</v>
      </c>
      <c r="L16" s="243">
        <f t="shared" si="6"/>
        <v>836.0000000000001</v>
      </c>
      <c r="M16" s="274">
        <v>785</v>
      </c>
      <c r="N16" s="304">
        <f t="shared" si="7"/>
        <v>863.5000000000001</v>
      </c>
      <c r="O16" s="300">
        <f t="shared" si="8"/>
        <v>876.0000000000001</v>
      </c>
      <c r="P16" s="301">
        <f t="shared" si="9"/>
        <v>906.0000000000001</v>
      </c>
      <c r="Q16" s="19"/>
      <c r="R16" s="101"/>
    </row>
    <row r="17" spans="1:18" ht="15" customHeight="1">
      <c r="A17" s="365"/>
      <c r="B17" s="338" t="s">
        <v>26</v>
      </c>
      <c r="C17" s="335">
        <v>545</v>
      </c>
      <c r="D17" s="290">
        <f t="shared" si="0"/>
        <v>595</v>
      </c>
      <c r="E17" s="286">
        <v>660</v>
      </c>
      <c r="F17" s="291">
        <f t="shared" si="1"/>
        <v>710</v>
      </c>
      <c r="G17" s="331">
        <f t="shared" si="2"/>
        <v>775</v>
      </c>
      <c r="H17" s="332">
        <f t="shared" si="3"/>
        <v>890</v>
      </c>
      <c r="I17" s="327">
        <f t="shared" si="4"/>
        <v>1035</v>
      </c>
      <c r="J17" s="301">
        <f t="shared" si="5"/>
        <v>1150</v>
      </c>
      <c r="K17" s="295">
        <v>685</v>
      </c>
      <c r="L17" s="243">
        <f t="shared" si="6"/>
        <v>753.5000000000001</v>
      </c>
      <c r="M17" s="274">
        <v>746</v>
      </c>
      <c r="N17" s="304">
        <f t="shared" si="7"/>
        <v>820.6</v>
      </c>
      <c r="O17" s="300">
        <f t="shared" si="8"/>
        <v>793.5000000000001</v>
      </c>
      <c r="P17" s="301">
        <f t="shared" si="9"/>
        <v>823.5000000000001</v>
      </c>
      <c r="Q17" s="23"/>
      <c r="R17" s="101"/>
    </row>
    <row r="18" spans="1:18" ht="15" customHeight="1">
      <c r="A18" s="365"/>
      <c r="B18" s="338" t="s">
        <v>27</v>
      </c>
      <c r="C18" s="335">
        <v>495</v>
      </c>
      <c r="D18" s="290">
        <f t="shared" si="0"/>
        <v>545</v>
      </c>
      <c r="E18" s="286">
        <v>540</v>
      </c>
      <c r="F18" s="291">
        <f t="shared" si="1"/>
        <v>590</v>
      </c>
      <c r="G18" s="331">
        <f t="shared" si="2"/>
        <v>725</v>
      </c>
      <c r="H18" s="332">
        <f t="shared" si="3"/>
        <v>770</v>
      </c>
      <c r="I18" s="327">
        <f t="shared" si="4"/>
        <v>985</v>
      </c>
      <c r="J18" s="301">
        <f t="shared" si="5"/>
        <v>1030</v>
      </c>
      <c r="K18" s="295">
        <v>660</v>
      </c>
      <c r="L18" s="243">
        <f t="shared" si="6"/>
        <v>726.0000000000001</v>
      </c>
      <c r="M18" s="274">
        <v>705</v>
      </c>
      <c r="N18" s="304">
        <f t="shared" si="7"/>
        <v>775.5000000000001</v>
      </c>
      <c r="O18" s="300">
        <f t="shared" si="8"/>
        <v>766.0000000000001</v>
      </c>
      <c r="P18" s="301">
        <f t="shared" si="9"/>
        <v>796.0000000000001</v>
      </c>
      <c r="Q18" s="23"/>
      <c r="R18" s="101"/>
    </row>
    <row r="19" spans="1:18" ht="15" customHeight="1">
      <c r="A19" s="365"/>
      <c r="B19" s="338" t="s">
        <v>28</v>
      </c>
      <c r="C19" s="335">
        <v>460</v>
      </c>
      <c r="D19" s="290">
        <f t="shared" si="0"/>
        <v>510</v>
      </c>
      <c r="E19" s="286">
        <v>495</v>
      </c>
      <c r="F19" s="291">
        <f t="shared" si="1"/>
        <v>545</v>
      </c>
      <c r="G19" s="331">
        <f t="shared" si="2"/>
        <v>690</v>
      </c>
      <c r="H19" s="332">
        <f t="shared" si="3"/>
        <v>725</v>
      </c>
      <c r="I19" s="327">
        <f t="shared" si="4"/>
        <v>950</v>
      </c>
      <c r="J19" s="301">
        <f t="shared" si="5"/>
        <v>985</v>
      </c>
      <c r="K19" s="295">
        <v>640</v>
      </c>
      <c r="L19" s="243">
        <f t="shared" si="6"/>
        <v>704</v>
      </c>
      <c r="M19" s="274">
        <v>675</v>
      </c>
      <c r="N19" s="304">
        <f t="shared" si="7"/>
        <v>742.5000000000001</v>
      </c>
      <c r="O19" s="300">
        <f t="shared" si="8"/>
        <v>744</v>
      </c>
      <c r="P19" s="301">
        <f t="shared" si="9"/>
        <v>774</v>
      </c>
      <c r="Q19" s="23"/>
      <c r="R19" s="101"/>
    </row>
    <row r="20" spans="1:18" ht="15" customHeight="1">
      <c r="A20" s="366"/>
      <c r="B20" s="340" t="s">
        <v>29</v>
      </c>
      <c r="C20" s="336">
        <v>415</v>
      </c>
      <c r="D20" s="290">
        <f t="shared" si="0"/>
        <v>465</v>
      </c>
      <c r="E20" s="287">
        <v>445</v>
      </c>
      <c r="F20" s="291">
        <f t="shared" si="1"/>
        <v>495</v>
      </c>
      <c r="G20" s="331">
        <f t="shared" si="2"/>
        <v>645</v>
      </c>
      <c r="H20" s="332">
        <f t="shared" si="3"/>
        <v>675</v>
      </c>
      <c r="I20" s="327">
        <f t="shared" si="4"/>
        <v>905</v>
      </c>
      <c r="J20" s="301">
        <f t="shared" si="5"/>
        <v>935</v>
      </c>
      <c r="K20" s="296">
        <v>625</v>
      </c>
      <c r="L20" s="243">
        <f t="shared" si="6"/>
        <v>687.5</v>
      </c>
      <c r="M20" s="275">
        <v>650</v>
      </c>
      <c r="N20" s="304">
        <f t="shared" si="7"/>
        <v>715.0000000000001</v>
      </c>
      <c r="O20" s="300">
        <f t="shared" si="8"/>
        <v>727.5</v>
      </c>
      <c r="P20" s="301">
        <f t="shared" si="9"/>
        <v>757.5</v>
      </c>
      <c r="Q20" s="23"/>
      <c r="R20" s="101"/>
    </row>
    <row r="21" spans="1:18" ht="15" customHeight="1">
      <c r="A21" s="364" t="s">
        <v>30</v>
      </c>
      <c r="B21" s="341" t="s">
        <v>31</v>
      </c>
      <c r="C21" s="334">
        <v>330</v>
      </c>
      <c r="D21" s="290">
        <f t="shared" si="0"/>
        <v>380</v>
      </c>
      <c r="E21" s="288">
        <v>385</v>
      </c>
      <c r="F21" s="291">
        <f t="shared" si="1"/>
        <v>435</v>
      </c>
      <c r="G21" s="331">
        <f t="shared" si="2"/>
        <v>560</v>
      </c>
      <c r="H21" s="333">
        <f t="shared" si="3"/>
        <v>615</v>
      </c>
      <c r="I21" s="327">
        <f t="shared" si="4"/>
        <v>820</v>
      </c>
      <c r="J21" s="301">
        <f t="shared" si="5"/>
        <v>875</v>
      </c>
      <c r="K21" s="297">
        <v>595</v>
      </c>
      <c r="L21" s="243">
        <f t="shared" si="6"/>
        <v>654.5</v>
      </c>
      <c r="M21" s="276">
        <v>605</v>
      </c>
      <c r="N21" s="304">
        <f t="shared" si="7"/>
        <v>665.5</v>
      </c>
      <c r="O21" s="300">
        <f t="shared" si="8"/>
        <v>694.5</v>
      </c>
      <c r="P21" s="301">
        <f t="shared" si="9"/>
        <v>724.5</v>
      </c>
      <c r="R21" s="181" t="s">
        <v>140</v>
      </c>
    </row>
    <row r="22" spans="1:18" ht="15" customHeight="1">
      <c r="A22" s="367"/>
      <c r="B22" s="338" t="s">
        <v>32</v>
      </c>
      <c r="C22" s="335">
        <v>315</v>
      </c>
      <c r="D22" s="290">
        <f t="shared" si="0"/>
        <v>365</v>
      </c>
      <c r="E22" s="286">
        <v>340</v>
      </c>
      <c r="F22" s="291">
        <f t="shared" si="1"/>
        <v>390</v>
      </c>
      <c r="G22" s="331">
        <f t="shared" si="2"/>
        <v>545</v>
      </c>
      <c r="H22" s="332">
        <f t="shared" si="3"/>
        <v>570</v>
      </c>
      <c r="I22" s="327">
        <f t="shared" si="4"/>
        <v>805</v>
      </c>
      <c r="J22" s="301">
        <f t="shared" si="5"/>
        <v>830</v>
      </c>
      <c r="K22" s="295">
        <v>580</v>
      </c>
      <c r="L22" s="243">
        <f t="shared" si="6"/>
        <v>638</v>
      </c>
      <c r="M22" s="274">
        <v>595</v>
      </c>
      <c r="N22" s="304">
        <f t="shared" si="7"/>
        <v>654.5</v>
      </c>
      <c r="O22" s="300">
        <f t="shared" si="8"/>
        <v>678</v>
      </c>
      <c r="P22" s="301">
        <f t="shared" si="9"/>
        <v>708</v>
      </c>
      <c r="R22" s="181" t="s">
        <v>141</v>
      </c>
    </row>
    <row r="23" spans="1:18" ht="15" customHeight="1">
      <c r="A23" s="367"/>
      <c r="B23" s="338" t="s">
        <v>33</v>
      </c>
      <c r="C23" s="335">
        <v>290</v>
      </c>
      <c r="D23" s="290">
        <f t="shared" si="0"/>
        <v>340</v>
      </c>
      <c r="E23" s="286">
        <v>315</v>
      </c>
      <c r="F23" s="291">
        <f t="shared" si="1"/>
        <v>365</v>
      </c>
      <c r="G23" s="331">
        <f t="shared" si="2"/>
        <v>520</v>
      </c>
      <c r="H23" s="332">
        <f t="shared" si="3"/>
        <v>545</v>
      </c>
      <c r="I23" s="327">
        <f t="shared" si="4"/>
        <v>780</v>
      </c>
      <c r="J23" s="301">
        <f t="shared" si="5"/>
        <v>805</v>
      </c>
      <c r="K23" s="295">
        <v>575</v>
      </c>
      <c r="L23" s="243">
        <f t="shared" si="6"/>
        <v>632.5</v>
      </c>
      <c r="M23" s="274">
        <v>580</v>
      </c>
      <c r="N23" s="304">
        <f t="shared" si="7"/>
        <v>638</v>
      </c>
      <c r="O23" s="300">
        <f t="shared" si="8"/>
        <v>672.5</v>
      </c>
      <c r="P23" s="301">
        <f t="shared" si="9"/>
        <v>702.5</v>
      </c>
      <c r="R23" s="181" t="s">
        <v>142</v>
      </c>
    </row>
    <row r="24" spans="1:18" ht="15" customHeight="1">
      <c r="A24" s="367"/>
      <c r="B24" s="338" t="s">
        <v>34</v>
      </c>
      <c r="C24" s="335">
        <v>273</v>
      </c>
      <c r="D24" s="290">
        <f t="shared" si="0"/>
        <v>323</v>
      </c>
      <c r="E24" s="286">
        <v>285</v>
      </c>
      <c r="F24" s="291">
        <f t="shared" si="1"/>
        <v>335</v>
      </c>
      <c r="G24" s="331">
        <f t="shared" si="2"/>
        <v>503</v>
      </c>
      <c r="H24" s="332">
        <f t="shared" si="3"/>
        <v>515</v>
      </c>
      <c r="I24" s="327">
        <f t="shared" si="4"/>
        <v>763</v>
      </c>
      <c r="J24" s="301">
        <f t="shared" si="5"/>
        <v>775</v>
      </c>
      <c r="K24" s="295">
        <v>560</v>
      </c>
      <c r="L24" s="243">
        <f t="shared" si="6"/>
        <v>616</v>
      </c>
      <c r="M24" s="274">
        <v>575</v>
      </c>
      <c r="N24" s="304">
        <f t="shared" si="7"/>
        <v>632.5</v>
      </c>
      <c r="O24" s="300">
        <f t="shared" si="8"/>
        <v>656</v>
      </c>
      <c r="P24" s="301">
        <f t="shared" si="9"/>
        <v>686</v>
      </c>
      <c r="Q24" s="23"/>
      <c r="R24" s="101"/>
    </row>
    <row r="25" spans="1:18" ht="15" customHeight="1">
      <c r="A25" s="367"/>
      <c r="B25" s="338" t="s">
        <v>35</v>
      </c>
      <c r="C25" s="335">
        <v>265</v>
      </c>
      <c r="D25" s="290">
        <f t="shared" si="0"/>
        <v>315</v>
      </c>
      <c r="E25" s="286">
        <v>300</v>
      </c>
      <c r="F25" s="291">
        <f t="shared" si="1"/>
        <v>350</v>
      </c>
      <c r="G25" s="331">
        <f t="shared" si="2"/>
        <v>495</v>
      </c>
      <c r="H25" s="332">
        <f t="shared" si="3"/>
        <v>530</v>
      </c>
      <c r="I25" s="327">
        <f t="shared" si="4"/>
        <v>755</v>
      </c>
      <c r="J25" s="301">
        <f t="shared" si="5"/>
        <v>790</v>
      </c>
      <c r="K25" s="295">
        <v>570</v>
      </c>
      <c r="L25" s="243">
        <f t="shared" si="6"/>
        <v>627</v>
      </c>
      <c r="M25" s="274">
        <v>580</v>
      </c>
      <c r="N25" s="304">
        <f t="shared" si="7"/>
        <v>638</v>
      </c>
      <c r="O25" s="300">
        <f t="shared" si="8"/>
        <v>667</v>
      </c>
      <c r="P25" s="301">
        <f t="shared" si="9"/>
        <v>697</v>
      </c>
      <c r="Q25" s="23"/>
      <c r="R25" s="182" t="s">
        <v>143</v>
      </c>
    </row>
    <row r="26" spans="1:18" ht="15" customHeight="1">
      <c r="A26" s="367"/>
      <c r="B26" s="338" t="s">
        <v>36</v>
      </c>
      <c r="C26" s="335">
        <v>255</v>
      </c>
      <c r="D26" s="290">
        <f t="shared" si="0"/>
        <v>305</v>
      </c>
      <c r="E26" s="286">
        <v>276</v>
      </c>
      <c r="F26" s="291">
        <f t="shared" si="1"/>
        <v>326</v>
      </c>
      <c r="G26" s="331">
        <f t="shared" si="2"/>
        <v>485</v>
      </c>
      <c r="H26" s="332">
        <f t="shared" si="3"/>
        <v>506</v>
      </c>
      <c r="I26" s="327">
        <f t="shared" si="4"/>
        <v>745</v>
      </c>
      <c r="J26" s="301">
        <f t="shared" si="5"/>
        <v>766</v>
      </c>
      <c r="K26" s="295">
        <v>555</v>
      </c>
      <c r="L26" s="243">
        <f t="shared" si="6"/>
        <v>610.5</v>
      </c>
      <c r="M26" s="274">
        <v>561</v>
      </c>
      <c r="N26" s="304">
        <f t="shared" si="7"/>
        <v>617.1</v>
      </c>
      <c r="O26" s="300">
        <f t="shared" si="8"/>
        <v>650.5</v>
      </c>
      <c r="P26" s="301">
        <f t="shared" si="9"/>
        <v>680.5</v>
      </c>
      <c r="Q26" s="23"/>
      <c r="R26" s="182" t="s">
        <v>144</v>
      </c>
    </row>
    <row r="27" spans="1:18" ht="15" customHeight="1">
      <c r="A27" s="367"/>
      <c r="B27" s="338" t="s">
        <v>37</v>
      </c>
      <c r="C27" s="335">
        <v>246</v>
      </c>
      <c r="D27" s="290">
        <f t="shared" si="0"/>
        <v>296</v>
      </c>
      <c r="E27" s="286">
        <v>260</v>
      </c>
      <c r="F27" s="291">
        <f t="shared" si="1"/>
        <v>310</v>
      </c>
      <c r="G27" s="331">
        <f t="shared" si="2"/>
        <v>476</v>
      </c>
      <c r="H27" s="332">
        <f t="shared" si="3"/>
        <v>490</v>
      </c>
      <c r="I27" s="327">
        <f t="shared" si="4"/>
        <v>736</v>
      </c>
      <c r="J27" s="301">
        <f t="shared" si="5"/>
        <v>750</v>
      </c>
      <c r="K27" s="295">
        <v>546</v>
      </c>
      <c r="L27" s="243">
        <f t="shared" si="6"/>
        <v>600.6</v>
      </c>
      <c r="M27" s="274">
        <v>560</v>
      </c>
      <c r="N27" s="304">
        <f t="shared" si="7"/>
        <v>616</v>
      </c>
      <c r="O27" s="300">
        <f t="shared" si="8"/>
        <v>640.6</v>
      </c>
      <c r="P27" s="301">
        <f t="shared" si="9"/>
        <v>670.6</v>
      </c>
      <c r="Q27" s="23"/>
      <c r="R27" s="101"/>
    </row>
    <row r="28" spans="1:18" ht="15" customHeight="1">
      <c r="A28" s="367"/>
      <c r="B28" s="338" t="s">
        <v>38</v>
      </c>
      <c r="C28" s="335">
        <v>245</v>
      </c>
      <c r="D28" s="290">
        <f t="shared" si="0"/>
        <v>295</v>
      </c>
      <c r="E28" s="286">
        <v>252</v>
      </c>
      <c r="F28" s="291">
        <f t="shared" si="1"/>
        <v>302</v>
      </c>
      <c r="G28" s="331">
        <f t="shared" si="2"/>
        <v>475</v>
      </c>
      <c r="H28" s="332">
        <f t="shared" si="3"/>
        <v>482</v>
      </c>
      <c r="I28" s="327">
        <f t="shared" si="4"/>
        <v>735</v>
      </c>
      <c r="J28" s="301">
        <f t="shared" si="5"/>
        <v>742</v>
      </c>
      <c r="K28" s="295">
        <v>541</v>
      </c>
      <c r="L28" s="243">
        <f t="shared" si="6"/>
        <v>595.1</v>
      </c>
      <c r="M28" s="274">
        <v>555</v>
      </c>
      <c r="N28" s="304">
        <f t="shared" si="7"/>
        <v>610.5</v>
      </c>
      <c r="O28" s="300">
        <f t="shared" si="8"/>
        <v>635.1</v>
      </c>
      <c r="P28" s="301">
        <f t="shared" si="9"/>
        <v>665.1</v>
      </c>
      <c r="Q28" s="23"/>
      <c r="R28" s="101"/>
    </row>
    <row r="29" spans="1:18" ht="15" customHeight="1">
      <c r="A29" s="367"/>
      <c r="B29" s="338" t="s">
        <v>39</v>
      </c>
      <c r="C29" s="335">
        <v>236</v>
      </c>
      <c r="D29" s="290">
        <f t="shared" si="0"/>
        <v>286</v>
      </c>
      <c r="E29" s="286">
        <v>245</v>
      </c>
      <c r="F29" s="291">
        <f t="shared" si="1"/>
        <v>295</v>
      </c>
      <c r="G29" s="331">
        <f t="shared" si="2"/>
        <v>466</v>
      </c>
      <c r="H29" s="332">
        <f t="shared" si="3"/>
        <v>475</v>
      </c>
      <c r="I29" s="327">
        <f t="shared" si="4"/>
        <v>726</v>
      </c>
      <c r="J29" s="301">
        <f t="shared" si="5"/>
        <v>735</v>
      </c>
      <c r="K29" s="295">
        <v>536</v>
      </c>
      <c r="L29" s="243">
        <f t="shared" si="6"/>
        <v>589.6</v>
      </c>
      <c r="M29" s="274">
        <v>545</v>
      </c>
      <c r="N29" s="304">
        <f t="shared" si="7"/>
        <v>599.5</v>
      </c>
      <c r="O29" s="300">
        <f t="shared" si="8"/>
        <v>629.6</v>
      </c>
      <c r="P29" s="301">
        <f t="shared" si="9"/>
        <v>659.6</v>
      </c>
      <c r="Q29" s="23"/>
      <c r="R29" s="101"/>
    </row>
    <row r="30" spans="1:18" ht="15" customHeight="1">
      <c r="A30" s="367"/>
      <c r="B30" s="338" t="s">
        <v>40</v>
      </c>
      <c r="C30" s="335">
        <v>225</v>
      </c>
      <c r="D30" s="290">
        <f t="shared" si="0"/>
        <v>275</v>
      </c>
      <c r="E30" s="286">
        <v>235</v>
      </c>
      <c r="F30" s="291">
        <f t="shared" si="1"/>
        <v>285</v>
      </c>
      <c r="G30" s="331">
        <f t="shared" si="2"/>
        <v>455</v>
      </c>
      <c r="H30" s="332">
        <f t="shared" si="3"/>
        <v>465</v>
      </c>
      <c r="I30" s="327">
        <f t="shared" si="4"/>
        <v>715</v>
      </c>
      <c r="J30" s="301">
        <f t="shared" si="5"/>
        <v>725</v>
      </c>
      <c r="K30" s="295">
        <v>525</v>
      </c>
      <c r="L30" s="243">
        <f t="shared" si="6"/>
        <v>577.5</v>
      </c>
      <c r="M30" s="274">
        <v>530</v>
      </c>
      <c r="N30" s="304">
        <f t="shared" si="7"/>
        <v>583</v>
      </c>
      <c r="O30" s="300">
        <f t="shared" si="8"/>
        <v>617.5</v>
      </c>
      <c r="P30" s="301">
        <f t="shared" si="9"/>
        <v>647.5</v>
      </c>
      <c r="Q30" s="23"/>
      <c r="R30" s="101"/>
    </row>
    <row r="31" spans="1:18" ht="15" customHeight="1" thickBot="1">
      <c r="A31" s="367"/>
      <c r="B31" s="338" t="s">
        <v>41</v>
      </c>
      <c r="C31" s="335">
        <v>220</v>
      </c>
      <c r="D31" s="290">
        <f t="shared" si="0"/>
        <v>270</v>
      </c>
      <c r="E31" s="286">
        <v>230</v>
      </c>
      <c r="F31" s="291">
        <f t="shared" si="1"/>
        <v>280</v>
      </c>
      <c r="G31" s="331">
        <f t="shared" si="2"/>
        <v>450</v>
      </c>
      <c r="H31" s="332">
        <f t="shared" si="3"/>
        <v>460</v>
      </c>
      <c r="I31" s="328">
        <f t="shared" si="4"/>
        <v>710</v>
      </c>
      <c r="J31" s="303">
        <f t="shared" si="5"/>
        <v>720</v>
      </c>
      <c r="K31" s="322">
        <v>522</v>
      </c>
      <c r="L31" s="323">
        <f t="shared" si="6"/>
        <v>574.2</v>
      </c>
      <c r="M31" s="324">
        <v>528</v>
      </c>
      <c r="N31" s="325">
        <f t="shared" si="7"/>
        <v>580.8000000000001</v>
      </c>
      <c r="O31" s="302">
        <f>L31+40</f>
        <v>614.2</v>
      </c>
      <c r="P31" s="303">
        <f t="shared" si="9"/>
        <v>644.2</v>
      </c>
      <c r="Q31" s="23"/>
      <c r="R31" s="101"/>
    </row>
    <row r="32" spans="1:18" ht="15" customHeight="1">
      <c r="A32" s="367"/>
      <c r="B32" s="338" t="s">
        <v>42</v>
      </c>
      <c r="C32" s="335">
        <v>205</v>
      </c>
      <c r="D32" s="290">
        <f t="shared" si="0"/>
        <v>255</v>
      </c>
      <c r="E32" s="286">
        <v>215</v>
      </c>
      <c r="F32" s="291">
        <f t="shared" si="1"/>
        <v>265</v>
      </c>
      <c r="G32" s="331">
        <f t="shared" si="2"/>
        <v>435</v>
      </c>
      <c r="H32" s="332">
        <f t="shared" si="3"/>
        <v>445</v>
      </c>
      <c r="J32" s="28"/>
      <c r="K32" s="268"/>
      <c r="L32" s="28"/>
      <c r="M32" s="268"/>
      <c r="N32" s="28"/>
      <c r="O32" s="28"/>
      <c r="P32" s="28"/>
      <c r="Q32" s="23"/>
      <c r="R32" s="101"/>
    </row>
    <row r="33" spans="1:18" ht="15" customHeight="1">
      <c r="A33" s="367"/>
      <c r="B33" s="338" t="s">
        <v>43</v>
      </c>
      <c r="C33" s="335">
        <v>200</v>
      </c>
      <c r="D33" s="290">
        <f t="shared" si="0"/>
        <v>250</v>
      </c>
      <c r="E33" s="286">
        <v>205</v>
      </c>
      <c r="F33" s="291">
        <f t="shared" si="1"/>
        <v>255</v>
      </c>
      <c r="G33" s="331">
        <f t="shared" si="2"/>
        <v>430</v>
      </c>
      <c r="H33" s="332">
        <f t="shared" si="3"/>
        <v>435</v>
      </c>
      <c r="I33" s="25" t="s">
        <v>138</v>
      </c>
      <c r="J33" s="13"/>
      <c r="K33" s="269"/>
      <c r="L33" s="26"/>
      <c r="M33" s="272"/>
      <c r="N33" s="26"/>
      <c r="O33" s="26"/>
      <c r="P33" s="26"/>
      <c r="Q33" s="26"/>
      <c r="R33" s="101"/>
    </row>
    <row r="34" spans="1:18" ht="15" customHeight="1">
      <c r="A34" s="367"/>
      <c r="B34" s="338" t="s">
        <v>44</v>
      </c>
      <c r="C34" s="335">
        <v>192</v>
      </c>
      <c r="D34" s="290">
        <f t="shared" si="0"/>
        <v>242</v>
      </c>
      <c r="E34" s="286">
        <v>200</v>
      </c>
      <c r="F34" s="291">
        <f t="shared" si="1"/>
        <v>250</v>
      </c>
      <c r="G34" s="331">
        <f t="shared" si="2"/>
        <v>422</v>
      </c>
      <c r="H34" s="332">
        <f t="shared" si="3"/>
        <v>430</v>
      </c>
      <c r="I34" s="25" t="s">
        <v>183</v>
      </c>
      <c r="J34" s="13"/>
      <c r="K34" s="269"/>
      <c r="L34" s="13"/>
      <c r="M34" s="269"/>
      <c r="N34" s="13"/>
      <c r="O34" s="13"/>
      <c r="P34" s="13"/>
      <c r="Q34" s="13"/>
      <c r="R34" s="101"/>
    </row>
    <row r="35" spans="1:18" ht="15" customHeight="1">
      <c r="A35" s="367"/>
      <c r="B35" s="338" t="s">
        <v>45</v>
      </c>
      <c r="C35" s="335">
        <v>190</v>
      </c>
      <c r="D35" s="290">
        <f t="shared" si="0"/>
        <v>240</v>
      </c>
      <c r="E35" s="286">
        <v>195</v>
      </c>
      <c r="F35" s="291">
        <f t="shared" si="1"/>
        <v>245</v>
      </c>
      <c r="G35" s="331">
        <f t="shared" si="2"/>
        <v>420</v>
      </c>
      <c r="H35" s="332">
        <f t="shared" si="3"/>
        <v>425</v>
      </c>
      <c r="I35" s="27" t="s">
        <v>178</v>
      </c>
      <c r="J35" s="13"/>
      <c r="K35" s="269"/>
      <c r="L35" s="25"/>
      <c r="M35" s="273"/>
      <c r="N35" s="25"/>
      <c r="O35" s="25"/>
      <c r="P35" s="25"/>
      <c r="Q35" s="25"/>
      <c r="R35" s="101"/>
    </row>
    <row r="36" spans="1:18" ht="15" customHeight="1">
      <c r="A36" s="367"/>
      <c r="B36" s="338" t="s">
        <v>46</v>
      </c>
      <c r="C36" s="335">
        <v>261</v>
      </c>
      <c r="D36" s="290">
        <f t="shared" si="0"/>
        <v>311</v>
      </c>
      <c r="E36" s="286">
        <v>265</v>
      </c>
      <c r="F36" s="291">
        <f t="shared" si="1"/>
        <v>315</v>
      </c>
      <c r="G36" s="331">
        <f t="shared" si="2"/>
        <v>491</v>
      </c>
      <c r="H36" s="332">
        <f t="shared" si="3"/>
        <v>495</v>
      </c>
      <c r="I36" s="13"/>
      <c r="J36" s="13"/>
      <c r="K36" s="269"/>
      <c r="L36" s="28"/>
      <c r="M36" s="268"/>
      <c r="N36" s="28"/>
      <c r="O36" s="28"/>
      <c r="P36" s="28"/>
      <c r="Q36" s="19"/>
      <c r="R36" s="101"/>
    </row>
    <row r="37" spans="1:18" ht="15" customHeight="1" thickBot="1">
      <c r="A37" s="368"/>
      <c r="B37" s="342" t="s">
        <v>47</v>
      </c>
      <c r="C37" s="336">
        <v>252</v>
      </c>
      <c r="D37" s="292">
        <f t="shared" si="0"/>
        <v>302</v>
      </c>
      <c r="E37" s="293">
        <v>260</v>
      </c>
      <c r="F37" s="294">
        <f t="shared" si="1"/>
        <v>310</v>
      </c>
      <c r="G37" s="292">
        <f t="shared" si="2"/>
        <v>482</v>
      </c>
      <c r="H37" s="294">
        <f t="shared" si="3"/>
        <v>490</v>
      </c>
      <c r="I37" s="27" t="s">
        <v>139</v>
      </c>
      <c r="J37" s="13"/>
      <c r="K37" s="269"/>
      <c r="L37" s="28"/>
      <c r="M37" s="268"/>
      <c r="N37" s="28"/>
      <c r="O37" s="28"/>
      <c r="P37" s="28"/>
      <c r="Q37" s="19"/>
      <c r="R37" s="101"/>
    </row>
    <row r="38" spans="2:3" ht="15">
      <c r="B38" s="261" t="s">
        <v>168</v>
      </c>
      <c r="C38" s="261"/>
    </row>
    <row r="40" ht="15">
      <c r="J40"/>
    </row>
    <row r="41" spans="8:10" ht="15.75">
      <c r="H41" s="3"/>
      <c r="J41" s="4" t="s">
        <v>187</v>
      </c>
    </row>
    <row r="42" spans="8:10" ht="15">
      <c r="H42" s="3"/>
      <c r="J42" s="6" t="s">
        <v>186</v>
      </c>
    </row>
    <row r="43" ht="15.75">
      <c r="J43" s="9" t="s">
        <v>1</v>
      </c>
    </row>
    <row r="44" ht="15">
      <c r="J44"/>
    </row>
  </sheetData>
  <mergeCells count="11">
    <mergeCell ref="A21:A37"/>
    <mergeCell ref="D5:J5"/>
    <mergeCell ref="L5:N5"/>
    <mergeCell ref="O5:P5"/>
    <mergeCell ref="D6:F6"/>
    <mergeCell ref="G6:H6"/>
    <mergeCell ref="I6:J6"/>
    <mergeCell ref="P1:R2"/>
    <mergeCell ref="L6:N6"/>
    <mergeCell ref="O6:P6"/>
    <mergeCell ref="A8:A20"/>
  </mergeCells>
  <printOptions/>
  <pageMargins left="0.5905511811023623" right="0.3937007874015748" top="0.4724409448818898" bottom="0.3937007874015748" header="0" footer="0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 topLeftCell="A34">
      <selection activeCell="D1" sqref="D1"/>
    </sheetView>
  </sheetViews>
  <sheetFormatPr defaultColWidth="9.00390625" defaultRowHeight="12.75"/>
  <cols>
    <col min="1" max="1" width="32.875" style="2" customWidth="1"/>
    <col min="2" max="7" width="6.75390625" style="2" customWidth="1"/>
    <col min="8" max="8" width="3.375" style="2" customWidth="1"/>
    <col min="9" max="9" width="8.25390625" style="2" customWidth="1"/>
    <col min="10" max="10" width="2.875" style="2" customWidth="1"/>
    <col min="11" max="14" width="7.75390625" style="2" customWidth="1"/>
    <col min="15" max="15" width="4.00390625" style="2" customWidth="1"/>
    <col min="16" max="19" width="5.75390625" style="8" customWidth="1"/>
    <col min="20" max="20" width="8.75390625" style="2" customWidth="1"/>
    <col min="21" max="21" width="9.125" style="2" customWidth="1"/>
    <col min="22" max="22" width="5.75390625" style="2" customWidth="1"/>
    <col min="23" max="16384" width="9.125" style="2" customWidth="1"/>
  </cols>
  <sheetData>
    <row r="1" spans="4:21" ht="18" customHeight="1">
      <c r="D1" s="257" t="s">
        <v>192</v>
      </c>
      <c r="E1" s="256"/>
      <c r="F1" s="256"/>
      <c r="J1" s="192"/>
      <c r="K1" s="191"/>
      <c r="M1" s="245"/>
      <c r="O1" s="189"/>
      <c r="P1" s="189"/>
      <c r="Q1" s="189"/>
      <c r="R1" s="359"/>
      <c r="S1" s="360"/>
      <c r="T1" s="360"/>
      <c r="U1" s="360"/>
    </row>
    <row r="2" spans="1:21" ht="18" customHeight="1">
      <c r="A2" s="2"/>
      <c r="B2" s="258" t="s">
        <v>148</v>
      </c>
      <c r="C2" s="246"/>
      <c r="D2" s="246"/>
      <c r="E2" s="246"/>
      <c r="F2" s="246"/>
      <c r="G2" s="246"/>
      <c r="H2" s="246"/>
      <c r="I2" s="246"/>
      <c r="O2" s="189"/>
      <c r="P2" s="189"/>
      <c r="Q2" s="189"/>
      <c r="R2" s="360"/>
      <c r="S2" s="360"/>
      <c r="T2" s="360"/>
      <c r="U2" s="360"/>
    </row>
    <row r="3" spans="1:21" ht="18" customHeight="1">
      <c r="A3" s="2"/>
      <c r="B3" s="247" t="s">
        <v>173</v>
      </c>
      <c r="C3" s="246"/>
      <c r="D3" s="259"/>
      <c r="E3" s="246"/>
      <c r="F3" s="246"/>
      <c r="G3" s="246"/>
      <c r="H3" s="246"/>
      <c r="I3" s="246"/>
      <c r="J3" s="252" t="s">
        <v>176</v>
      </c>
      <c r="K3" s="5"/>
      <c r="O3" s="101"/>
      <c r="P3" s="189"/>
      <c r="Q3" s="189"/>
      <c r="R3" s="222"/>
      <c r="S3" s="222"/>
      <c r="U3" s="193"/>
    </row>
    <row r="4" spans="1:21" ht="18" customHeight="1">
      <c r="A4" s="10"/>
      <c r="C4" s="249"/>
      <c r="D4" s="250"/>
      <c r="E4" s="249"/>
      <c r="F4" s="7"/>
      <c r="K4" s="8"/>
      <c r="L4" s="6"/>
      <c r="U4" s="3"/>
    </row>
    <row r="5" spans="1:19" s="34" customFormat="1" ht="21.75" customHeight="1">
      <c r="A5" s="29" t="s">
        <v>48</v>
      </c>
      <c r="B5" s="386" t="s">
        <v>5</v>
      </c>
      <c r="C5" s="387"/>
      <c r="D5" s="388"/>
      <c r="E5" s="389" t="s">
        <v>4</v>
      </c>
      <c r="F5" s="390"/>
      <c r="G5" s="30" t="s">
        <v>6</v>
      </c>
      <c r="H5" s="31"/>
      <c r="I5" s="378" t="s">
        <v>49</v>
      </c>
      <c r="J5" s="391"/>
      <c r="K5" s="391"/>
      <c r="L5" s="392"/>
      <c r="M5" s="32" t="s">
        <v>5</v>
      </c>
      <c r="N5" s="32" t="s">
        <v>6</v>
      </c>
      <c r="O5" s="33"/>
      <c r="P5" s="186"/>
      <c r="R5" s="35"/>
      <c r="S5" s="36"/>
    </row>
    <row r="6" spans="1:19" s="34" customFormat="1" ht="18.75" customHeight="1">
      <c r="A6" s="37" t="s">
        <v>50</v>
      </c>
      <c r="B6" s="396" t="s">
        <v>11</v>
      </c>
      <c r="C6" s="397"/>
      <c r="D6" s="398"/>
      <c r="E6" s="396" t="s">
        <v>145</v>
      </c>
      <c r="F6" s="398"/>
      <c r="G6" s="184" t="s">
        <v>12</v>
      </c>
      <c r="H6" s="31"/>
      <c r="I6" s="393"/>
      <c r="J6" s="394"/>
      <c r="K6" s="394"/>
      <c r="L6" s="395"/>
      <c r="M6" s="38" t="s">
        <v>51</v>
      </c>
      <c r="N6" s="39" t="s">
        <v>51</v>
      </c>
      <c r="O6" s="33"/>
      <c r="R6" s="40"/>
      <c r="S6" s="36"/>
    </row>
    <row r="7" spans="1:18" s="36" customFormat="1" ht="15.75" customHeight="1">
      <c r="A7" s="41"/>
      <c r="B7" s="42" t="s">
        <v>14</v>
      </c>
      <c r="C7" s="43" t="s">
        <v>53</v>
      </c>
      <c r="D7" s="44" t="s">
        <v>15</v>
      </c>
      <c r="E7" s="42" t="s">
        <v>14</v>
      </c>
      <c r="F7" s="44" t="s">
        <v>15</v>
      </c>
      <c r="G7" s="38" t="s">
        <v>14</v>
      </c>
      <c r="H7" s="45"/>
      <c r="I7" s="204" t="s">
        <v>151</v>
      </c>
      <c r="J7" s="205"/>
      <c r="K7" s="205"/>
      <c r="L7" s="206"/>
      <c r="M7" s="130">
        <v>1575</v>
      </c>
      <c r="N7" s="46">
        <f>M7+60</f>
        <v>1635</v>
      </c>
      <c r="O7" s="47"/>
      <c r="P7" s="60"/>
      <c r="Q7" s="60"/>
      <c r="R7" s="185"/>
    </row>
    <row r="8" spans="1:18" s="34" customFormat="1" ht="15.75" customHeight="1">
      <c r="A8" s="229" t="s">
        <v>54</v>
      </c>
      <c r="B8" s="94">
        <v>1817</v>
      </c>
      <c r="C8" s="116"/>
      <c r="D8" s="105">
        <v>2346</v>
      </c>
      <c r="E8" s="107"/>
      <c r="F8" s="108"/>
      <c r="G8" s="109"/>
      <c r="H8" s="31"/>
      <c r="I8" s="207" t="s">
        <v>152</v>
      </c>
      <c r="J8" s="208"/>
      <c r="K8" s="208"/>
      <c r="L8" s="209"/>
      <c r="M8" s="131">
        <v>1495</v>
      </c>
      <c r="N8" s="46">
        <f aca="true" t="shared" si="0" ref="N8:N18">M8+60</f>
        <v>1555</v>
      </c>
      <c r="O8" s="47"/>
      <c r="R8" s="185"/>
    </row>
    <row r="9" spans="1:19" s="34" customFormat="1" ht="15.75" customHeight="1">
      <c r="A9" s="230" t="s">
        <v>55</v>
      </c>
      <c r="B9" s="48">
        <v>1397</v>
      </c>
      <c r="C9" s="117"/>
      <c r="D9" s="103">
        <v>1830</v>
      </c>
      <c r="E9" s="110"/>
      <c r="F9" s="111"/>
      <c r="G9" s="112"/>
      <c r="H9" s="31"/>
      <c r="I9" s="207" t="s">
        <v>153</v>
      </c>
      <c r="J9" s="208"/>
      <c r="K9" s="208"/>
      <c r="L9" s="209"/>
      <c r="M9" s="131">
        <v>1395</v>
      </c>
      <c r="N9" s="46">
        <f t="shared" si="0"/>
        <v>1455</v>
      </c>
      <c r="O9" s="47"/>
      <c r="P9" s="36"/>
      <c r="Q9" s="36"/>
      <c r="R9" s="36"/>
      <c r="S9" s="36"/>
    </row>
    <row r="10" spans="1:20" s="34" customFormat="1" ht="15.75" customHeight="1">
      <c r="A10" s="230" t="s">
        <v>56</v>
      </c>
      <c r="B10" s="48">
        <v>1325</v>
      </c>
      <c r="C10" s="117"/>
      <c r="D10" s="103">
        <v>1297</v>
      </c>
      <c r="E10" s="110"/>
      <c r="F10" s="111"/>
      <c r="G10" s="112"/>
      <c r="H10" s="31"/>
      <c r="I10" s="210" t="s">
        <v>154</v>
      </c>
      <c r="J10" s="211"/>
      <c r="K10" s="211"/>
      <c r="L10" s="212"/>
      <c r="M10" s="132">
        <v>1295</v>
      </c>
      <c r="N10" s="46">
        <f t="shared" si="0"/>
        <v>1355</v>
      </c>
      <c r="O10" s="47"/>
      <c r="P10" s="36"/>
      <c r="Q10" s="36"/>
      <c r="R10" s="36"/>
      <c r="S10" s="36"/>
      <c r="T10" s="60"/>
    </row>
    <row r="11" spans="1:16" s="34" customFormat="1" ht="15.75" customHeight="1">
      <c r="A11" s="16" t="s">
        <v>57</v>
      </c>
      <c r="B11" s="97">
        <v>1240</v>
      </c>
      <c r="C11" s="98">
        <v>1297</v>
      </c>
      <c r="D11" s="106">
        <v>1227</v>
      </c>
      <c r="E11" s="110"/>
      <c r="F11" s="111"/>
      <c r="G11" s="112"/>
      <c r="H11" s="31"/>
      <c r="I11" s="260" t="s">
        <v>177</v>
      </c>
      <c r="J11" s="213"/>
      <c r="K11" s="213"/>
      <c r="L11" s="214"/>
      <c r="M11" s="130">
        <v>1290</v>
      </c>
      <c r="N11" s="46">
        <f t="shared" si="0"/>
        <v>1350</v>
      </c>
      <c r="O11" s="47"/>
      <c r="P11" s="36"/>
    </row>
    <row r="12" spans="1:19" s="34" customFormat="1" ht="15.75" customHeight="1">
      <c r="A12" s="229" t="s">
        <v>58</v>
      </c>
      <c r="B12" s="94">
        <v>920</v>
      </c>
      <c r="C12" s="95">
        <v>972</v>
      </c>
      <c r="D12" s="105">
        <v>890</v>
      </c>
      <c r="E12" s="113"/>
      <c r="F12" s="114"/>
      <c r="G12" s="115"/>
      <c r="H12" s="31"/>
      <c r="I12" s="207" t="s">
        <v>155</v>
      </c>
      <c r="J12" s="215"/>
      <c r="K12" s="215"/>
      <c r="L12" s="216"/>
      <c r="M12" s="131">
        <v>1250</v>
      </c>
      <c r="N12" s="46">
        <f t="shared" si="0"/>
        <v>1310</v>
      </c>
      <c r="O12" s="47"/>
      <c r="Q12" s="36"/>
      <c r="R12" s="36"/>
      <c r="S12" s="36"/>
    </row>
    <row r="13" spans="1:19" s="34" customFormat="1" ht="15.75" customHeight="1">
      <c r="A13" s="20" t="s">
        <v>59</v>
      </c>
      <c r="B13" s="48">
        <v>812</v>
      </c>
      <c r="C13" s="21">
        <v>893</v>
      </c>
      <c r="D13" s="103">
        <v>851</v>
      </c>
      <c r="E13" s="94">
        <v>1205</v>
      </c>
      <c r="F13" s="96">
        <v>1450</v>
      </c>
      <c r="G13" s="119">
        <v>965</v>
      </c>
      <c r="H13" s="31"/>
      <c r="I13" s="210" t="s">
        <v>156</v>
      </c>
      <c r="J13" s="217"/>
      <c r="K13" s="217"/>
      <c r="L13" s="218"/>
      <c r="M13" s="133">
        <v>1220</v>
      </c>
      <c r="N13" s="46">
        <f t="shared" si="0"/>
        <v>1280</v>
      </c>
      <c r="O13" s="47"/>
      <c r="P13" s="36"/>
      <c r="Q13" s="185"/>
      <c r="R13" s="36"/>
      <c r="S13" s="36"/>
    </row>
    <row r="14" spans="1:19" s="34" customFormat="1" ht="15.75" customHeight="1">
      <c r="A14" s="20" t="s">
        <v>60</v>
      </c>
      <c r="B14" s="48">
        <v>765</v>
      </c>
      <c r="C14" s="21">
        <v>847</v>
      </c>
      <c r="D14" s="103">
        <v>802</v>
      </c>
      <c r="E14" s="48">
        <v>1065</v>
      </c>
      <c r="F14" s="22">
        <v>1315</v>
      </c>
      <c r="G14" s="120">
        <v>820</v>
      </c>
      <c r="H14" s="31"/>
      <c r="I14" s="204" t="s">
        <v>157</v>
      </c>
      <c r="J14" s="205"/>
      <c r="K14" s="205"/>
      <c r="L14" s="206"/>
      <c r="M14" s="134">
        <v>1200</v>
      </c>
      <c r="N14" s="46">
        <f t="shared" si="0"/>
        <v>1260</v>
      </c>
      <c r="O14" s="47"/>
      <c r="P14" s="36"/>
      <c r="Q14" s="36"/>
      <c r="R14" s="36"/>
      <c r="S14" s="36"/>
    </row>
    <row r="15" spans="1:19" s="34" customFormat="1" ht="15.75" customHeight="1">
      <c r="A15" s="24" t="s">
        <v>61</v>
      </c>
      <c r="B15" s="51">
        <v>755</v>
      </c>
      <c r="C15" s="52">
        <v>840</v>
      </c>
      <c r="D15" s="104">
        <v>795</v>
      </c>
      <c r="E15" s="51">
        <v>1027</v>
      </c>
      <c r="F15" s="53">
        <v>1280</v>
      </c>
      <c r="G15" s="121">
        <v>805</v>
      </c>
      <c r="H15" s="31"/>
      <c r="I15" s="207" t="s">
        <v>158</v>
      </c>
      <c r="J15" s="215"/>
      <c r="K15" s="215"/>
      <c r="L15" s="216"/>
      <c r="M15" s="131">
        <v>1080</v>
      </c>
      <c r="N15" s="46">
        <f t="shared" si="0"/>
        <v>1140</v>
      </c>
      <c r="O15" s="47"/>
      <c r="P15" s="36"/>
      <c r="Q15" s="60"/>
      <c r="R15" s="60"/>
      <c r="S15" s="61"/>
    </row>
    <row r="16" spans="1:19" s="34" customFormat="1" ht="15.75" customHeight="1">
      <c r="A16" s="18" t="s">
        <v>62</v>
      </c>
      <c r="B16" s="54">
        <v>786</v>
      </c>
      <c r="C16" s="55">
        <v>860</v>
      </c>
      <c r="D16" s="118">
        <v>820</v>
      </c>
      <c r="E16" s="54">
        <v>1130</v>
      </c>
      <c r="F16" s="56">
        <v>1350</v>
      </c>
      <c r="G16" s="119">
        <v>840</v>
      </c>
      <c r="H16" s="31"/>
      <c r="I16" s="210" t="s">
        <v>159</v>
      </c>
      <c r="J16" s="219"/>
      <c r="K16" s="219"/>
      <c r="L16" s="220"/>
      <c r="M16" s="133">
        <v>1070</v>
      </c>
      <c r="N16" s="46">
        <f t="shared" si="0"/>
        <v>1130</v>
      </c>
      <c r="O16" s="47"/>
      <c r="Q16" s="36"/>
      <c r="R16" s="36"/>
      <c r="S16" s="36"/>
    </row>
    <row r="17" spans="1:19" s="34" customFormat="1" ht="15.75" customHeight="1">
      <c r="A17" s="20" t="s">
        <v>162</v>
      </c>
      <c r="B17" s="48">
        <v>695</v>
      </c>
      <c r="C17" s="21">
        <v>775</v>
      </c>
      <c r="D17" s="103">
        <v>761</v>
      </c>
      <c r="E17" s="48">
        <v>860</v>
      </c>
      <c r="F17" s="22">
        <v>1090</v>
      </c>
      <c r="G17" s="120">
        <v>746</v>
      </c>
      <c r="H17" s="31"/>
      <c r="I17" s="204" t="s">
        <v>160</v>
      </c>
      <c r="J17" s="205"/>
      <c r="K17" s="205"/>
      <c r="L17" s="206"/>
      <c r="M17" s="134">
        <v>1070</v>
      </c>
      <c r="N17" s="46">
        <f t="shared" si="0"/>
        <v>1130</v>
      </c>
      <c r="O17" s="47"/>
      <c r="Q17" s="36"/>
      <c r="R17" s="36"/>
      <c r="S17" s="36"/>
    </row>
    <row r="18" spans="1:15" s="34" customFormat="1" ht="15.75" customHeight="1">
      <c r="A18" s="20" t="s">
        <v>63</v>
      </c>
      <c r="B18" s="48">
        <v>650</v>
      </c>
      <c r="C18" s="21">
        <v>746</v>
      </c>
      <c r="D18" s="103">
        <v>736</v>
      </c>
      <c r="E18" s="48">
        <v>840</v>
      </c>
      <c r="F18" s="22">
        <v>1010</v>
      </c>
      <c r="G18" s="120">
        <v>705</v>
      </c>
      <c r="H18" s="31"/>
      <c r="I18" s="210" t="s">
        <v>161</v>
      </c>
      <c r="J18" s="219"/>
      <c r="K18" s="219"/>
      <c r="L18" s="220"/>
      <c r="M18" s="133">
        <v>1070</v>
      </c>
      <c r="N18" s="46">
        <f t="shared" si="0"/>
        <v>1130</v>
      </c>
      <c r="O18" s="47"/>
    </row>
    <row r="19" spans="1:15" s="34" customFormat="1" ht="15.75" customHeight="1">
      <c r="A19" s="20" t="s">
        <v>64</v>
      </c>
      <c r="B19" s="48">
        <v>695</v>
      </c>
      <c r="C19" s="21">
        <v>767</v>
      </c>
      <c r="D19" s="103">
        <v>715</v>
      </c>
      <c r="E19" s="48">
        <v>851</v>
      </c>
      <c r="F19" s="22">
        <v>1045</v>
      </c>
      <c r="G19" s="120">
        <v>746</v>
      </c>
      <c r="H19" s="31"/>
      <c r="I19" s="101" t="s">
        <v>170</v>
      </c>
      <c r="J19" s="101"/>
      <c r="K19" s="101" t="s">
        <v>170</v>
      </c>
      <c r="L19" s="101"/>
      <c r="M19" s="101"/>
      <c r="N19" s="101"/>
      <c r="O19" s="47"/>
    </row>
    <row r="20" spans="1:15" s="34" customFormat="1" ht="15.75" customHeight="1">
      <c r="A20" s="20" t="s">
        <v>65</v>
      </c>
      <c r="B20" s="48">
        <v>673</v>
      </c>
      <c r="C20" s="21">
        <v>757</v>
      </c>
      <c r="D20" s="103">
        <v>695</v>
      </c>
      <c r="E20" s="48">
        <v>800</v>
      </c>
      <c r="F20" s="22">
        <v>915</v>
      </c>
      <c r="G20" s="120">
        <v>725</v>
      </c>
      <c r="H20" s="31"/>
      <c r="I20" s="378" t="s">
        <v>66</v>
      </c>
      <c r="J20" s="399"/>
      <c r="K20" s="382" t="s">
        <v>5</v>
      </c>
      <c r="L20" s="402"/>
      <c r="M20" s="382" t="s">
        <v>6</v>
      </c>
      <c r="N20" s="402"/>
      <c r="O20" s="47"/>
    </row>
    <row r="21" spans="1:16" s="34" customFormat="1" ht="15.75" customHeight="1">
      <c r="A21" s="20" t="s">
        <v>67</v>
      </c>
      <c r="B21" s="48">
        <v>655</v>
      </c>
      <c r="C21" s="21">
        <v>746</v>
      </c>
      <c r="D21" s="103">
        <v>683</v>
      </c>
      <c r="E21" s="48">
        <v>756</v>
      </c>
      <c r="F21" s="22">
        <v>910</v>
      </c>
      <c r="G21" s="120">
        <v>710</v>
      </c>
      <c r="H21" s="31"/>
      <c r="I21" s="400"/>
      <c r="J21" s="401"/>
      <c r="K21" s="62" t="s">
        <v>51</v>
      </c>
      <c r="L21" s="63" t="s">
        <v>52</v>
      </c>
      <c r="M21" s="62" t="s">
        <v>51</v>
      </c>
      <c r="N21" s="63" t="s">
        <v>52</v>
      </c>
      <c r="P21" s="36"/>
    </row>
    <row r="22" spans="1:15" s="34" customFormat="1" ht="15.75" customHeight="1">
      <c r="A22" s="20" t="s">
        <v>68</v>
      </c>
      <c r="B22" s="48">
        <v>662</v>
      </c>
      <c r="C22" s="21">
        <v>725</v>
      </c>
      <c r="D22" s="103">
        <v>695</v>
      </c>
      <c r="E22" s="48">
        <v>762</v>
      </c>
      <c r="F22" s="22">
        <v>895</v>
      </c>
      <c r="G22" s="120">
        <v>715</v>
      </c>
      <c r="I22" s="198" t="s">
        <v>69</v>
      </c>
      <c r="J22" s="199"/>
      <c r="K22" s="99">
        <v>1799</v>
      </c>
      <c r="L22" s="124" t="e">
        <f>#REF!</f>
        <v>#REF!</v>
      </c>
      <c r="M22" s="99">
        <v>1880</v>
      </c>
      <c r="N22" s="127" t="e">
        <f>#REF!</f>
        <v>#REF!</v>
      </c>
      <c r="O22" s="64"/>
    </row>
    <row r="23" spans="1:15" s="34" customFormat="1" ht="15.75" customHeight="1">
      <c r="A23" s="20" t="s">
        <v>70</v>
      </c>
      <c r="B23" s="48">
        <v>657</v>
      </c>
      <c r="C23" s="21">
        <v>715</v>
      </c>
      <c r="D23" s="103">
        <v>683</v>
      </c>
      <c r="E23" s="48">
        <v>746</v>
      </c>
      <c r="F23" s="22">
        <v>880</v>
      </c>
      <c r="G23" s="120">
        <v>710</v>
      </c>
      <c r="H23" s="31"/>
      <c r="I23" s="200" t="s">
        <v>71</v>
      </c>
      <c r="J23" s="201"/>
      <c r="K23" s="57">
        <v>1640</v>
      </c>
      <c r="L23" s="125" t="e">
        <f>#REF!</f>
        <v>#REF!</v>
      </c>
      <c r="M23" s="57">
        <v>1721</v>
      </c>
      <c r="N23" s="128" t="e">
        <f>#REF!</f>
        <v>#REF!</v>
      </c>
      <c r="O23" s="66"/>
    </row>
    <row r="24" spans="1:20" s="34" customFormat="1" ht="15.75" customHeight="1">
      <c r="A24" s="20" t="s">
        <v>72</v>
      </c>
      <c r="B24" s="48">
        <v>652</v>
      </c>
      <c r="C24" s="21">
        <v>695</v>
      </c>
      <c r="D24" s="103">
        <v>675</v>
      </c>
      <c r="E24" s="48">
        <v>725</v>
      </c>
      <c r="F24" s="22">
        <v>870</v>
      </c>
      <c r="G24" s="120">
        <v>704</v>
      </c>
      <c r="H24" s="31"/>
      <c r="I24" s="200" t="s">
        <v>73</v>
      </c>
      <c r="J24" s="201"/>
      <c r="K24" s="57">
        <v>1595</v>
      </c>
      <c r="L24" s="125" t="e">
        <f>#REF!</f>
        <v>#REF!</v>
      </c>
      <c r="M24" s="57">
        <v>1676</v>
      </c>
      <c r="N24" s="128" t="e">
        <f>#REF!</f>
        <v>#REF!</v>
      </c>
      <c r="O24" s="47"/>
      <c r="R24" s="67"/>
      <c r="S24" s="68"/>
      <c r="T24" s="69"/>
    </row>
    <row r="25" spans="1:20" s="34" customFormat="1" ht="15.75" customHeight="1">
      <c r="A25" s="24" t="s">
        <v>74</v>
      </c>
      <c r="B25" s="51">
        <v>625</v>
      </c>
      <c r="C25" s="52">
        <v>830</v>
      </c>
      <c r="D25" s="104">
        <v>745</v>
      </c>
      <c r="E25" s="51">
        <v>840</v>
      </c>
      <c r="F25" s="53">
        <v>1030</v>
      </c>
      <c r="G25" s="121">
        <v>780</v>
      </c>
      <c r="H25" s="31"/>
      <c r="I25" s="200" t="s">
        <v>75</v>
      </c>
      <c r="J25" s="201"/>
      <c r="K25" s="57">
        <v>1545</v>
      </c>
      <c r="L25" s="125" t="e">
        <f>#REF!</f>
        <v>#REF!</v>
      </c>
      <c r="M25" s="57">
        <v>1626</v>
      </c>
      <c r="N25" s="128" t="e">
        <f>#REF!</f>
        <v>#REF!</v>
      </c>
      <c r="R25" s="67"/>
      <c r="S25" s="68"/>
      <c r="T25" s="69"/>
    </row>
    <row r="26" spans="1:20" s="34" customFormat="1" ht="15.75" customHeight="1">
      <c r="A26" s="225" t="s">
        <v>76</v>
      </c>
      <c r="H26" s="31"/>
      <c r="I26" s="200" t="s">
        <v>77</v>
      </c>
      <c r="J26" s="201"/>
      <c r="K26" s="57">
        <v>1520</v>
      </c>
      <c r="L26" s="125" t="e">
        <f>#REF!</f>
        <v>#REF!</v>
      </c>
      <c r="M26" s="57">
        <v>1605</v>
      </c>
      <c r="N26" s="128" t="e">
        <f>#REF!</f>
        <v>#REF!</v>
      </c>
      <c r="R26" s="67"/>
      <c r="S26" s="68"/>
      <c r="T26" s="69"/>
    </row>
    <row r="27" spans="3:14" s="34" customFormat="1" ht="15.75" customHeight="1">
      <c r="C27" s="227"/>
      <c r="D27" s="71"/>
      <c r="H27" s="31"/>
      <c r="I27" s="200" t="s">
        <v>78</v>
      </c>
      <c r="J27" s="201"/>
      <c r="K27" s="57">
        <v>1495</v>
      </c>
      <c r="L27" s="125" t="e">
        <f>#REF!</f>
        <v>#REF!</v>
      </c>
      <c r="M27" s="57">
        <v>1575</v>
      </c>
      <c r="N27" s="128" t="e">
        <f>#REF!</f>
        <v>#REF!</v>
      </c>
    </row>
    <row r="28" spans="1:15" s="13" customFormat="1" ht="15.75" customHeight="1">
      <c r="A28" s="344" t="s">
        <v>181</v>
      </c>
      <c r="B28" s="345" t="s">
        <v>182</v>
      </c>
      <c r="C28" s="345" t="s">
        <v>185</v>
      </c>
      <c r="D28" s="346"/>
      <c r="H28" s="72"/>
      <c r="I28" s="200" t="s">
        <v>79</v>
      </c>
      <c r="J28" s="201"/>
      <c r="K28" s="57">
        <v>1475</v>
      </c>
      <c r="L28" s="125" t="e">
        <f>#REF!</f>
        <v>#REF!</v>
      </c>
      <c r="M28" s="57">
        <v>1560</v>
      </c>
      <c r="N28" s="128" t="e">
        <f>#REF!</f>
        <v>#REF!</v>
      </c>
      <c r="O28" s="34"/>
    </row>
    <row r="29" spans="1:15" s="13" customFormat="1" ht="15.75" customHeight="1">
      <c r="A29" s="347" t="s">
        <v>175</v>
      </c>
      <c r="B29" s="348"/>
      <c r="C29" s="349"/>
      <c r="D29" s="350"/>
      <c r="H29" s="72"/>
      <c r="I29" s="202" t="s">
        <v>81</v>
      </c>
      <c r="J29" s="203"/>
      <c r="K29" s="59">
        <v>1466</v>
      </c>
      <c r="L29" s="126" t="e">
        <f>#REF!</f>
        <v>#REF!</v>
      </c>
      <c r="M29" s="59">
        <v>1550</v>
      </c>
      <c r="N29" s="129" t="e">
        <f>#REF!</f>
        <v>#REF!</v>
      </c>
      <c r="O29" s="34"/>
    </row>
    <row r="30" spans="1:15" s="13" customFormat="1" ht="15.75" customHeight="1">
      <c r="A30" s="27"/>
      <c r="D30" s="17"/>
      <c r="E30" s="17"/>
      <c r="F30" s="70"/>
      <c r="G30" s="71"/>
      <c r="H30" s="72"/>
      <c r="I30" s="253" t="s">
        <v>174</v>
      </c>
      <c r="J30" s="66"/>
      <c r="K30" s="254">
        <v>2220</v>
      </c>
      <c r="L30" s="221"/>
      <c r="M30" s="28"/>
      <c r="N30" s="221"/>
      <c r="O30" s="34"/>
    </row>
    <row r="31" spans="5:17" s="13" customFormat="1" ht="15.75" customHeight="1">
      <c r="E31" s="73"/>
      <c r="F31" s="74"/>
      <c r="G31" s="74"/>
      <c r="H31" s="75"/>
      <c r="I31" s="34"/>
      <c r="J31" s="34"/>
      <c r="K31" s="254"/>
      <c r="O31" s="34"/>
      <c r="P31" s="2"/>
      <c r="Q31" s="2"/>
    </row>
    <row r="32" spans="1:20" s="13" customFormat="1" ht="15.75" customHeight="1">
      <c r="A32" s="223"/>
      <c r="B32" s="376" t="s">
        <v>82</v>
      </c>
      <c r="C32" s="377"/>
      <c r="D32" s="376" t="s">
        <v>83</v>
      </c>
      <c r="E32" s="377"/>
      <c r="F32" s="384" t="s">
        <v>84</v>
      </c>
      <c r="G32" s="385"/>
      <c r="H32" s="17"/>
      <c r="I32" s="378" t="s">
        <v>85</v>
      </c>
      <c r="J32" s="379"/>
      <c r="K32" s="382" t="s">
        <v>5</v>
      </c>
      <c r="L32" s="383"/>
      <c r="M32" s="76" t="s">
        <v>6</v>
      </c>
      <c r="N32" s="76" t="s">
        <v>86</v>
      </c>
      <c r="O32" s="34"/>
      <c r="P32" s="2"/>
      <c r="Q32" s="2"/>
      <c r="R32" s="67"/>
      <c r="S32" s="68"/>
      <c r="T32" s="69"/>
    </row>
    <row r="33" spans="1:20" s="81" customFormat="1" ht="15.75" customHeight="1">
      <c r="A33" s="224"/>
      <c r="B33" s="100"/>
      <c r="C33" s="78" t="s">
        <v>165</v>
      </c>
      <c r="D33" s="77"/>
      <c r="E33" s="78" t="s">
        <v>165</v>
      </c>
      <c r="F33" s="77"/>
      <c r="G33" s="78" t="s">
        <v>165</v>
      </c>
      <c r="H33" s="79"/>
      <c r="I33" s="380"/>
      <c r="J33" s="381"/>
      <c r="K33" s="122" t="s">
        <v>51</v>
      </c>
      <c r="L33" s="123" t="s">
        <v>98</v>
      </c>
      <c r="M33" s="80" t="s">
        <v>97</v>
      </c>
      <c r="N33" s="80" t="s">
        <v>51</v>
      </c>
      <c r="O33" s="34"/>
      <c r="Q33" s="34"/>
      <c r="R33" s="67"/>
      <c r="S33" s="68"/>
      <c r="T33" s="69"/>
    </row>
    <row r="34" spans="1:20" s="81" customFormat="1" ht="15.75" customHeight="1">
      <c r="A34" s="82" t="s">
        <v>87</v>
      </c>
      <c r="B34" s="83">
        <v>680</v>
      </c>
      <c r="C34" s="277">
        <f>B34/1.11</f>
        <v>612.6126126126126</v>
      </c>
      <c r="D34" s="83">
        <f>B34-45</f>
        <v>635</v>
      </c>
      <c r="E34" s="281">
        <f>D34/1.11</f>
        <v>572.072072072072</v>
      </c>
      <c r="F34" s="282">
        <v>610</v>
      </c>
      <c r="G34" s="279">
        <v>546</v>
      </c>
      <c r="H34" s="79"/>
      <c r="I34" s="195" t="s">
        <v>88</v>
      </c>
      <c r="J34" s="84"/>
      <c r="K34" s="99">
        <v>775</v>
      </c>
      <c r="L34" s="127" t="e">
        <f>#REF!</f>
        <v>#REF!</v>
      </c>
      <c r="M34" s="46">
        <v>907</v>
      </c>
      <c r="N34" s="135" t="e">
        <f>#REF!</f>
        <v>#REF!</v>
      </c>
      <c r="O34" s="34"/>
      <c r="P34" s="34"/>
      <c r="Q34" s="34"/>
      <c r="R34" s="67"/>
      <c r="S34" s="68"/>
      <c r="T34" s="69"/>
    </row>
    <row r="35" spans="1:20" s="13" customFormat="1" ht="15.75" customHeight="1">
      <c r="A35" s="14" t="s">
        <v>89</v>
      </c>
      <c r="B35" s="85">
        <v>670</v>
      </c>
      <c r="C35" s="278">
        <f>B35/1.11</f>
        <v>603.6036036036036</v>
      </c>
      <c r="D35" s="85">
        <f>B35-45</f>
        <v>625</v>
      </c>
      <c r="E35" s="58">
        <f>D35/1.11</f>
        <v>563.063063063063</v>
      </c>
      <c r="F35" s="283">
        <v>580</v>
      </c>
      <c r="G35" s="284">
        <v>521</v>
      </c>
      <c r="H35" s="86"/>
      <c r="I35" s="196" t="s">
        <v>90</v>
      </c>
      <c r="J35" s="87"/>
      <c r="K35" s="57">
        <v>712</v>
      </c>
      <c r="L35" s="128" t="e">
        <f>#REF!</f>
        <v>#REF!</v>
      </c>
      <c r="M35" s="49">
        <v>832</v>
      </c>
      <c r="N35" s="58">
        <v>924</v>
      </c>
      <c r="O35" s="34"/>
      <c r="Q35" s="34"/>
      <c r="R35" s="67"/>
      <c r="S35" s="68"/>
      <c r="T35" s="69"/>
    </row>
    <row r="36" spans="1:20" s="13" customFormat="1" ht="15.75" customHeight="1">
      <c r="A36" s="14" t="s">
        <v>91</v>
      </c>
      <c r="B36" s="85">
        <v>645</v>
      </c>
      <c r="C36" s="278">
        <f>B36/1.11</f>
        <v>581.081081081081</v>
      </c>
      <c r="D36" s="85">
        <f>B36-45</f>
        <v>600</v>
      </c>
      <c r="E36" s="58">
        <f>D36/1.11</f>
        <v>540.5405405405405</v>
      </c>
      <c r="F36" s="283">
        <v>565</v>
      </c>
      <c r="G36" s="284">
        <v>510</v>
      </c>
      <c r="H36" s="88"/>
      <c r="I36" s="196" t="s">
        <v>92</v>
      </c>
      <c r="J36" s="87"/>
      <c r="K36" s="57">
        <v>705</v>
      </c>
      <c r="L36" s="128" t="e">
        <f>#REF!</f>
        <v>#REF!</v>
      </c>
      <c r="M36" s="49">
        <v>822</v>
      </c>
      <c r="N36" s="58">
        <v>895</v>
      </c>
      <c r="O36" s="34"/>
      <c r="Q36" s="34"/>
      <c r="R36" s="67"/>
      <c r="S36" s="68"/>
      <c r="T36" s="69"/>
    </row>
    <row r="37" spans="1:20" s="13" customFormat="1" ht="15.75" customHeight="1">
      <c r="A37" s="14" t="s">
        <v>93</v>
      </c>
      <c r="B37" s="85">
        <v>635</v>
      </c>
      <c r="C37" s="278">
        <f>B37/1.11</f>
        <v>572.072072072072</v>
      </c>
      <c r="D37" s="85">
        <f>B37-45</f>
        <v>590</v>
      </c>
      <c r="E37" s="58">
        <f>D37/1.11</f>
        <v>531.5315315315315</v>
      </c>
      <c r="F37" s="283">
        <v>545</v>
      </c>
      <c r="G37" s="284">
        <v>490</v>
      </c>
      <c r="H37" s="89"/>
      <c r="I37" s="196" t="s">
        <v>94</v>
      </c>
      <c r="J37" s="87"/>
      <c r="K37" s="57">
        <v>698</v>
      </c>
      <c r="L37" s="128" t="e">
        <f>#REF!</f>
        <v>#REF!</v>
      </c>
      <c r="M37" s="49">
        <v>807</v>
      </c>
      <c r="N37" s="58">
        <v>845</v>
      </c>
      <c r="O37" s="34"/>
      <c r="Q37" s="67"/>
      <c r="R37" s="68"/>
      <c r="S37" s="69"/>
      <c r="T37" s="65"/>
    </row>
    <row r="38" spans="1:20" s="13" customFormat="1" ht="15.75" customHeight="1">
      <c r="A38" s="90" t="s">
        <v>95</v>
      </c>
      <c r="B38" s="91">
        <v>630</v>
      </c>
      <c r="C38" s="280">
        <f>B38/1.11</f>
        <v>567.5675675675675</v>
      </c>
      <c r="D38" s="91">
        <f>B38-45</f>
        <v>585</v>
      </c>
      <c r="E38" s="280">
        <f>D38/1.11</f>
        <v>527.027027027027</v>
      </c>
      <c r="F38" s="285">
        <v>520</v>
      </c>
      <c r="G38" s="280">
        <v>470</v>
      </c>
      <c r="H38" s="89"/>
      <c r="I38" s="197" t="s">
        <v>96</v>
      </c>
      <c r="J38" s="92"/>
      <c r="K38" s="59">
        <v>796</v>
      </c>
      <c r="L38" s="129" t="e">
        <f>#REF!</f>
        <v>#REF!</v>
      </c>
      <c r="M38" s="50">
        <v>908</v>
      </c>
      <c r="N38" s="136" t="e">
        <f>#REF!</f>
        <v>#REF!</v>
      </c>
      <c r="O38" s="34"/>
      <c r="Q38" s="67"/>
      <c r="R38" s="68"/>
      <c r="S38" s="69"/>
      <c r="T38" s="65"/>
    </row>
    <row r="39" spans="2:19" s="13" customFormat="1" ht="15">
      <c r="B39" s="228"/>
      <c r="E39" s="74"/>
      <c r="F39" s="89"/>
      <c r="G39" s="89"/>
      <c r="H39" s="89"/>
      <c r="I39" s="197" t="s">
        <v>169</v>
      </c>
      <c r="J39" s="92"/>
      <c r="K39" s="59">
        <v>790</v>
      </c>
      <c r="L39" s="129" t="e">
        <f>#REF!</f>
        <v>#REF!</v>
      </c>
      <c r="M39" s="50" t="s">
        <v>170</v>
      </c>
      <c r="N39" s="136" t="e">
        <f>#REF!</f>
        <v>#REF!</v>
      </c>
      <c r="O39" s="34"/>
      <c r="Q39" s="36"/>
      <c r="R39" s="36"/>
      <c r="S39" s="36"/>
    </row>
    <row r="40" spans="1:19" s="13" customFormat="1" ht="15">
      <c r="A40" s="225" t="s">
        <v>184</v>
      </c>
      <c r="D40" s="34"/>
      <c r="E40" s="34"/>
      <c r="H40" s="89"/>
      <c r="I40" s="197" t="s">
        <v>171</v>
      </c>
      <c r="J40" s="92"/>
      <c r="K40" s="59">
        <v>820</v>
      </c>
      <c r="L40" s="129" t="e">
        <f>#REF!</f>
        <v>#REF!</v>
      </c>
      <c r="M40" s="50" t="s">
        <v>170</v>
      </c>
      <c r="N40" s="136" t="e">
        <f>#REF!</f>
        <v>#REF!</v>
      </c>
      <c r="O40" s="81"/>
      <c r="P40" s="34"/>
      <c r="Q40" s="81"/>
      <c r="R40" s="81"/>
      <c r="S40" s="81"/>
    </row>
    <row r="41" spans="1:19" s="13" customFormat="1" ht="15">
      <c r="A41" s="226" t="s">
        <v>80</v>
      </c>
      <c r="D41" s="17"/>
      <c r="E41" s="17"/>
      <c r="H41" s="74"/>
      <c r="I41" s="354" t="s">
        <v>167</v>
      </c>
      <c r="J41" s="355"/>
      <c r="K41" s="356">
        <v>1326</v>
      </c>
      <c r="L41" s="17"/>
      <c r="M41" s="93"/>
      <c r="N41" s="93"/>
      <c r="O41" s="93"/>
      <c r="P41" s="72"/>
      <c r="Q41" s="81"/>
      <c r="R41" s="81"/>
      <c r="S41" s="81"/>
    </row>
    <row r="42" spans="4:11" ht="13.5" customHeight="1">
      <c r="D42" s="17"/>
      <c r="E42" s="17"/>
      <c r="I42" s="351" t="s">
        <v>172</v>
      </c>
      <c r="J42" s="352"/>
      <c r="K42" s="353">
        <v>1028</v>
      </c>
    </row>
    <row r="43" ht="15">
      <c r="B43" s="251" t="s">
        <v>168</v>
      </c>
    </row>
    <row r="45" ht="15">
      <c r="C45"/>
    </row>
    <row r="46" spans="1:3" ht="15.75">
      <c r="A46" s="3"/>
      <c r="C46" s="4" t="s">
        <v>187</v>
      </c>
    </row>
    <row r="47" spans="1:3" ht="15">
      <c r="A47" s="3"/>
      <c r="C47" s="6" t="s">
        <v>186</v>
      </c>
    </row>
    <row r="48" ht="15.75">
      <c r="C48" s="9" t="s">
        <v>1</v>
      </c>
    </row>
    <row r="49" ht="15">
      <c r="C49"/>
    </row>
  </sheetData>
  <mergeCells count="14">
    <mergeCell ref="I20:J21"/>
    <mergeCell ref="K20:L20"/>
    <mergeCell ref="M20:N20"/>
    <mergeCell ref="R1:U2"/>
    <mergeCell ref="B5:D5"/>
    <mergeCell ref="E5:F5"/>
    <mergeCell ref="I5:L6"/>
    <mergeCell ref="B6:D6"/>
    <mergeCell ref="E6:F6"/>
    <mergeCell ref="B32:C32"/>
    <mergeCell ref="D32:E32"/>
    <mergeCell ref="I32:J33"/>
    <mergeCell ref="K32:L32"/>
    <mergeCell ref="F32:G32"/>
  </mergeCells>
  <printOptions/>
  <pageMargins left="0.3937007874015748" right="0.2362204724409449" top="0.3937007874015748" bottom="0.3937007874015748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workbookViewId="0" topLeftCell="A1">
      <selection activeCell="J34" sqref="J34"/>
    </sheetView>
  </sheetViews>
  <sheetFormatPr defaultColWidth="9.00390625" defaultRowHeight="12.75"/>
  <cols>
    <col min="1" max="1" width="2.875" style="2" customWidth="1"/>
    <col min="2" max="2" width="10.00390625" style="2" customWidth="1"/>
    <col min="3" max="3" width="11.00390625" style="2" customWidth="1"/>
    <col min="4" max="11" width="10.75390625" style="2" customWidth="1"/>
    <col min="12" max="12" width="13.25390625" style="2" customWidth="1"/>
  </cols>
  <sheetData>
    <row r="2" spans="1:13" ht="15.75">
      <c r="A2" s="1"/>
      <c r="E2" s="183"/>
      <c r="F2" s="257" t="s">
        <v>193</v>
      </c>
      <c r="G2" s="256"/>
      <c r="K2" s="3"/>
      <c r="M2" s="4" t="s">
        <v>187</v>
      </c>
    </row>
    <row r="3" spans="5:13" ht="15">
      <c r="E3" s="5" t="s">
        <v>0</v>
      </c>
      <c r="K3" s="3"/>
      <c r="M3" s="6" t="s">
        <v>186</v>
      </c>
    </row>
    <row r="4" spans="2:13" ht="15">
      <c r="B4" s="7"/>
      <c r="C4" s="7"/>
      <c r="M4" s="9" t="s">
        <v>1</v>
      </c>
    </row>
    <row r="5" spans="2:7" ht="15.75">
      <c r="B5" s="10" t="s">
        <v>2</v>
      </c>
      <c r="C5" s="10"/>
      <c r="D5" s="7"/>
      <c r="F5" s="7"/>
      <c r="G5" s="242" t="s">
        <v>163</v>
      </c>
    </row>
    <row r="6" spans="2:7" ht="15">
      <c r="B6" s="10"/>
      <c r="C6" s="10"/>
      <c r="D6" s="7"/>
      <c r="E6" s="11"/>
      <c r="F6" s="7"/>
      <c r="G6" s="7"/>
    </row>
    <row r="7" spans="2:7" ht="15">
      <c r="B7" s="10"/>
      <c r="C7" s="10"/>
      <c r="D7" s="7"/>
      <c r="E7" s="343" t="s">
        <v>191</v>
      </c>
      <c r="F7" s="7"/>
      <c r="G7" s="7"/>
    </row>
    <row r="8" spans="2:13" ht="47.25" customHeight="1">
      <c r="B8" s="405" t="s">
        <v>99</v>
      </c>
      <c r="C8" s="406"/>
      <c r="D8" s="407" t="s">
        <v>100</v>
      </c>
      <c r="E8" s="408"/>
      <c r="F8" s="409"/>
      <c r="G8" s="418" t="s">
        <v>101</v>
      </c>
      <c r="H8" s="408"/>
      <c r="I8" s="408"/>
      <c r="J8" s="408"/>
      <c r="K8" s="409"/>
      <c r="L8" s="419" t="s">
        <v>123</v>
      </c>
      <c r="M8" s="420"/>
    </row>
    <row r="9" spans="1:13" ht="30">
      <c r="A9" s="13"/>
      <c r="B9" s="139" t="s">
        <v>102</v>
      </c>
      <c r="C9" s="140" t="s">
        <v>103</v>
      </c>
      <c r="D9" s="141" t="s">
        <v>104</v>
      </c>
      <c r="E9" s="142" t="s">
        <v>105</v>
      </c>
      <c r="F9" s="143" t="s">
        <v>106</v>
      </c>
      <c r="G9" s="144" t="s">
        <v>107</v>
      </c>
      <c r="H9" s="142" t="s">
        <v>108</v>
      </c>
      <c r="I9" s="145" t="s">
        <v>109</v>
      </c>
      <c r="J9" s="144" t="s">
        <v>110</v>
      </c>
      <c r="K9" s="143" t="s">
        <v>111</v>
      </c>
      <c r="L9" s="421" t="s">
        <v>188</v>
      </c>
      <c r="M9" s="422"/>
    </row>
    <row r="10" spans="1:13" s="170" customFormat="1" ht="15">
      <c r="A10" s="166"/>
      <c r="B10" s="138">
        <v>2</v>
      </c>
      <c r="C10" s="146" t="s">
        <v>135</v>
      </c>
      <c r="D10" s="231">
        <f aca="true" t="shared" si="0" ref="D10:F13">G10+100</f>
        <v>680</v>
      </c>
      <c r="E10" s="233">
        <f t="shared" si="0"/>
        <v>680</v>
      </c>
      <c r="F10" s="236">
        <f t="shared" si="0"/>
        <v>680</v>
      </c>
      <c r="G10" s="168">
        <v>580</v>
      </c>
      <c r="H10" s="169">
        <v>580</v>
      </c>
      <c r="I10" s="169">
        <v>580</v>
      </c>
      <c r="J10" s="168">
        <v>580</v>
      </c>
      <c r="K10" s="167">
        <v>580</v>
      </c>
      <c r="L10" s="164" t="s">
        <v>99</v>
      </c>
      <c r="M10" s="165" t="s">
        <v>128</v>
      </c>
    </row>
    <row r="11" spans="1:13" s="172" customFormat="1" ht="15">
      <c r="A11" s="171"/>
      <c r="B11" s="138">
        <v>2</v>
      </c>
      <c r="C11" s="146" t="s">
        <v>136</v>
      </c>
      <c r="D11" s="231">
        <f t="shared" si="0"/>
        <v>470</v>
      </c>
      <c r="E11" s="234">
        <f t="shared" si="0"/>
        <v>470</v>
      </c>
      <c r="F11" s="237">
        <f t="shared" si="0"/>
        <v>470</v>
      </c>
      <c r="G11" s="168">
        <v>370</v>
      </c>
      <c r="H11" s="169">
        <v>370</v>
      </c>
      <c r="I11" s="169">
        <v>370</v>
      </c>
      <c r="J11" s="168">
        <v>370</v>
      </c>
      <c r="K11" s="167">
        <v>370</v>
      </c>
      <c r="L11" s="173" t="s">
        <v>189</v>
      </c>
      <c r="M11" s="174">
        <v>190</v>
      </c>
    </row>
    <row r="12" spans="1:13" s="172" customFormat="1" ht="15">
      <c r="A12" s="171"/>
      <c r="B12" s="138">
        <v>2.5</v>
      </c>
      <c r="C12" s="146" t="s">
        <v>137</v>
      </c>
      <c r="D12" s="231">
        <f t="shared" si="0"/>
        <v>350</v>
      </c>
      <c r="E12" s="234">
        <f t="shared" si="0"/>
        <v>350</v>
      </c>
      <c r="F12" s="237">
        <f t="shared" si="0"/>
        <v>350</v>
      </c>
      <c r="G12" s="168">
        <v>250</v>
      </c>
      <c r="H12" s="169">
        <v>250</v>
      </c>
      <c r="I12" s="169">
        <v>250</v>
      </c>
      <c r="J12" s="168">
        <v>250</v>
      </c>
      <c r="K12" s="167">
        <v>250</v>
      </c>
      <c r="L12" s="173" t="s">
        <v>190</v>
      </c>
      <c r="M12" s="174">
        <v>180</v>
      </c>
    </row>
    <row r="13" spans="1:13" s="137" customFormat="1" ht="15">
      <c r="A13" s="403"/>
      <c r="B13" s="177">
        <v>2.5</v>
      </c>
      <c r="C13" s="178" t="s">
        <v>136</v>
      </c>
      <c r="D13" s="232">
        <f t="shared" si="0"/>
        <v>320</v>
      </c>
      <c r="E13" s="235">
        <f t="shared" si="0"/>
        <v>320</v>
      </c>
      <c r="F13" s="238">
        <f t="shared" si="0"/>
        <v>320</v>
      </c>
      <c r="G13" s="179">
        <v>220</v>
      </c>
      <c r="H13" s="179">
        <v>220</v>
      </c>
      <c r="I13" s="179">
        <v>220</v>
      </c>
      <c r="J13" s="179">
        <v>220</v>
      </c>
      <c r="K13" s="179">
        <v>220</v>
      </c>
      <c r="L13" s="164"/>
      <c r="M13" s="165"/>
    </row>
    <row r="14" spans="1:13" s="102" customFormat="1" ht="15">
      <c r="A14" s="403"/>
      <c r="B14" s="410">
        <v>3</v>
      </c>
      <c r="C14" s="175" t="s">
        <v>112</v>
      </c>
      <c r="D14" s="239">
        <f aca="true" t="shared" si="1" ref="D14:F15">G14+90</f>
        <v>275</v>
      </c>
      <c r="E14" s="240">
        <f t="shared" si="1"/>
        <v>275</v>
      </c>
      <c r="F14" s="241">
        <f t="shared" si="1"/>
        <v>275</v>
      </c>
      <c r="G14" s="176">
        <v>185</v>
      </c>
      <c r="H14" s="176">
        <v>185</v>
      </c>
      <c r="I14" s="176">
        <v>185</v>
      </c>
      <c r="J14" s="176">
        <v>185</v>
      </c>
      <c r="K14" s="176">
        <v>185</v>
      </c>
      <c r="L14" s="158" t="s">
        <v>124</v>
      </c>
      <c r="M14" s="159">
        <v>145</v>
      </c>
    </row>
    <row r="15" spans="1:13" s="102" customFormat="1" ht="15">
      <c r="A15" s="403"/>
      <c r="B15" s="411"/>
      <c r="C15" s="146" t="s">
        <v>113</v>
      </c>
      <c r="D15" s="147">
        <f t="shared" si="1"/>
        <v>255</v>
      </c>
      <c r="E15" s="150">
        <f t="shared" si="1"/>
        <v>255</v>
      </c>
      <c r="F15" s="148">
        <f t="shared" si="1"/>
        <v>255</v>
      </c>
      <c r="G15" s="149">
        <v>165</v>
      </c>
      <c r="H15" s="149">
        <v>165</v>
      </c>
      <c r="I15" s="149">
        <v>165</v>
      </c>
      <c r="J15" s="149">
        <v>165</v>
      </c>
      <c r="K15" s="149">
        <v>165</v>
      </c>
      <c r="L15" s="152" t="s">
        <v>125</v>
      </c>
      <c r="M15" s="160">
        <v>128</v>
      </c>
    </row>
    <row r="16" spans="1:13" s="102" customFormat="1" ht="15">
      <c r="A16" s="403"/>
      <c r="B16" s="412">
        <v>4</v>
      </c>
      <c r="C16" s="146" t="s">
        <v>114</v>
      </c>
      <c r="D16" s="147">
        <f aca="true" t="shared" si="2" ref="D16:F19">G16+80</f>
        <v>225</v>
      </c>
      <c r="E16" s="150">
        <f t="shared" si="2"/>
        <v>225</v>
      </c>
      <c r="F16" s="148">
        <f t="shared" si="2"/>
        <v>225</v>
      </c>
      <c r="G16" s="149">
        <v>145</v>
      </c>
      <c r="H16" s="149">
        <v>145</v>
      </c>
      <c r="I16" s="149">
        <v>145</v>
      </c>
      <c r="J16" s="149">
        <v>145</v>
      </c>
      <c r="K16" s="149">
        <v>145</v>
      </c>
      <c r="L16" s="152" t="s">
        <v>126</v>
      </c>
      <c r="M16" s="160">
        <v>125</v>
      </c>
    </row>
    <row r="17" spans="1:13" s="102" customFormat="1" ht="15">
      <c r="A17" s="403"/>
      <c r="B17" s="410"/>
      <c r="C17" s="151" t="s">
        <v>113</v>
      </c>
      <c r="D17" s="147">
        <f t="shared" si="2"/>
        <v>220</v>
      </c>
      <c r="E17" s="150">
        <f t="shared" si="2"/>
        <v>220</v>
      </c>
      <c r="F17" s="148">
        <f t="shared" si="2"/>
        <v>220</v>
      </c>
      <c r="G17" s="149">
        <v>140</v>
      </c>
      <c r="H17" s="149">
        <v>140</v>
      </c>
      <c r="I17" s="149">
        <v>140</v>
      </c>
      <c r="J17" s="149">
        <v>140</v>
      </c>
      <c r="K17" s="149">
        <v>140</v>
      </c>
      <c r="L17" s="152" t="s">
        <v>127</v>
      </c>
      <c r="M17" s="160">
        <v>125</v>
      </c>
    </row>
    <row r="18" spans="1:13" s="102" customFormat="1" ht="15">
      <c r="A18" s="403"/>
      <c r="B18" s="410"/>
      <c r="C18" s="146" t="s">
        <v>115</v>
      </c>
      <c r="D18" s="147">
        <f t="shared" si="2"/>
        <v>220</v>
      </c>
      <c r="E18" s="150">
        <f t="shared" si="2"/>
        <v>220</v>
      </c>
      <c r="F18" s="148">
        <f t="shared" si="2"/>
        <v>220</v>
      </c>
      <c r="G18" s="149">
        <v>140</v>
      </c>
      <c r="H18" s="149">
        <v>140</v>
      </c>
      <c r="I18" s="149">
        <v>140</v>
      </c>
      <c r="J18" s="149">
        <v>140</v>
      </c>
      <c r="K18" s="149">
        <v>140</v>
      </c>
      <c r="L18" s="414"/>
      <c r="M18" s="415"/>
    </row>
    <row r="19" spans="1:13" s="102" customFormat="1" ht="15">
      <c r="A19" s="403"/>
      <c r="B19" s="413"/>
      <c r="C19" s="154" t="s">
        <v>116</v>
      </c>
      <c r="D19" s="155">
        <f t="shared" si="2"/>
        <v>220</v>
      </c>
      <c r="E19" s="180">
        <f t="shared" si="2"/>
        <v>220</v>
      </c>
      <c r="F19" s="156">
        <f t="shared" si="2"/>
        <v>220</v>
      </c>
      <c r="G19" s="157">
        <v>140</v>
      </c>
      <c r="H19" s="157">
        <v>140</v>
      </c>
      <c r="I19" s="157">
        <v>140</v>
      </c>
      <c r="J19" s="157">
        <v>140</v>
      </c>
      <c r="K19" s="157">
        <v>140</v>
      </c>
      <c r="L19" s="416"/>
      <c r="M19" s="417"/>
    </row>
    <row r="20" spans="1:13" s="102" customFormat="1" ht="15">
      <c r="A20" s="403"/>
      <c r="B20" s="410">
        <v>5</v>
      </c>
      <c r="C20" s="175" t="s">
        <v>114</v>
      </c>
      <c r="D20" s="239">
        <f aca="true" t="shared" si="3" ref="D20:F22">G20+70</f>
        <v>208</v>
      </c>
      <c r="E20" s="240">
        <f t="shared" si="3"/>
        <v>208</v>
      </c>
      <c r="F20" s="241">
        <f t="shared" si="3"/>
        <v>208</v>
      </c>
      <c r="G20" s="176">
        <v>138</v>
      </c>
      <c r="H20" s="176">
        <v>138</v>
      </c>
      <c r="I20" s="176">
        <v>138</v>
      </c>
      <c r="J20" s="176">
        <v>138</v>
      </c>
      <c r="K20" s="176">
        <v>138</v>
      </c>
      <c r="L20" s="152" t="s">
        <v>129</v>
      </c>
      <c r="M20" s="160">
        <v>125</v>
      </c>
    </row>
    <row r="21" spans="1:13" s="102" customFormat="1" ht="15">
      <c r="A21" s="403"/>
      <c r="B21" s="410"/>
      <c r="C21" s="146" t="s">
        <v>113</v>
      </c>
      <c r="D21" s="147">
        <f t="shared" si="3"/>
        <v>205</v>
      </c>
      <c r="E21" s="150">
        <f t="shared" si="3"/>
        <v>205</v>
      </c>
      <c r="F21" s="148">
        <f t="shared" si="3"/>
        <v>205</v>
      </c>
      <c r="G21" s="149">
        <v>135</v>
      </c>
      <c r="H21" s="149">
        <v>135</v>
      </c>
      <c r="I21" s="149">
        <v>135</v>
      </c>
      <c r="J21" s="149">
        <v>135</v>
      </c>
      <c r="K21" s="149">
        <v>135</v>
      </c>
      <c r="L21" s="152" t="s">
        <v>130</v>
      </c>
      <c r="M21" s="160">
        <v>125</v>
      </c>
    </row>
    <row r="22" spans="1:13" s="102" customFormat="1" ht="15">
      <c r="A22" s="403"/>
      <c r="B22" s="411"/>
      <c r="C22" s="146" t="s">
        <v>117</v>
      </c>
      <c r="D22" s="147">
        <f t="shared" si="3"/>
        <v>205</v>
      </c>
      <c r="E22" s="150">
        <f t="shared" si="3"/>
        <v>205</v>
      </c>
      <c r="F22" s="148">
        <f t="shared" si="3"/>
        <v>205</v>
      </c>
      <c r="G22" s="149">
        <v>135</v>
      </c>
      <c r="H22" s="149">
        <v>135</v>
      </c>
      <c r="I22" s="149">
        <v>135</v>
      </c>
      <c r="J22" s="149">
        <v>135</v>
      </c>
      <c r="K22" s="149">
        <v>135</v>
      </c>
      <c r="L22" s="414"/>
      <c r="M22" s="415"/>
    </row>
    <row r="23" spans="1:13" s="102" customFormat="1" ht="15">
      <c r="A23" s="403"/>
      <c r="B23" s="412">
        <v>6</v>
      </c>
      <c r="C23" s="146" t="s">
        <v>118</v>
      </c>
      <c r="D23" s="147">
        <f aca="true" t="shared" si="4" ref="D23:F25">G23+60</f>
        <v>184</v>
      </c>
      <c r="E23" s="150">
        <f t="shared" si="4"/>
        <v>184</v>
      </c>
      <c r="F23" s="148">
        <f t="shared" si="4"/>
        <v>184</v>
      </c>
      <c r="G23" s="149">
        <v>124</v>
      </c>
      <c r="H23" s="149">
        <v>124</v>
      </c>
      <c r="I23" s="149">
        <v>124</v>
      </c>
      <c r="J23" s="149">
        <v>124</v>
      </c>
      <c r="K23" s="149">
        <v>124</v>
      </c>
      <c r="L23" s="416"/>
      <c r="M23" s="417"/>
    </row>
    <row r="24" spans="1:13" s="102" customFormat="1" ht="15">
      <c r="A24" s="403"/>
      <c r="B24" s="410"/>
      <c r="C24" s="146" t="s">
        <v>119</v>
      </c>
      <c r="D24" s="147">
        <f t="shared" si="4"/>
        <v>184</v>
      </c>
      <c r="E24" s="150">
        <f t="shared" si="4"/>
        <v>184</v>
      </c>
      <c r="F24" s="148">
        <f t="shared" si="4"/>
        <v>184</v>
      </c>
      <c r="G24" s="149">
        <v>124</v>
      </c>
      <c r="H24" s="149">
        <v>124</v>
      </c>
      <c r="I24" s="149">
        <v>124</v>
      </c>
      <c r="J24" s="149">
        <v>124</v>
      </c>
      <c r="K24" s="149">
        <v>124</v>
      </c>
      <c r="L24" s="162" t="s">
        <v>131</v>
      </c>
      <c r="M24" s="160">
        <v>125</v>
      </c>
    </row>
    <row r="25" spans="1:13" s="102" customFormat="1" ht="15">
      <c r="A25" s="404"/>
      <c r="B25" s="152">
        <v>8</v>
      </c>
      <c r="C25" s="146" t="s">
        <v>122</v>
      </c>
      <c r="D25" s="147">
        <f t="shared" si="4"/>
        <v>182</v>
      </c>
      <c r="E25" s="150">
        <f t="shared" si="4"/>
        <v>182</v>
      </c>
      <c r="F25" s="148">
        <f t="shared" si="4"/>
        <v>182</v>
      </c>
      <c r="G25" s="149">
        <v>122</v>
      </c>
      <c r="H25" s="149">
        <v>122</v>
      </c>
      <c r="I25" s="149">
        <v>122</v>
      </c>
      <c r="J25" s="149">
        <v>122</v>
      </c>
      <c r="K25" s="149">
        <v>122</v>
      </c>
      <c r="L25" s="162" t="s">
        <v>132</v>
      </c>
      <c r="M25" s="160">
        <v>125</v>
      </c>
    </row>
    <row r="26" spans="1:13" s="102" customFormat="1" ht="15">
      <c r="A26" s="404"/>
      <c r="B26" s="152">
        <v>10</v>
      </c>
      <c r="C26" s="146" t="s">
        <v>120</v>
      </c>
      <c r="D26" s="147">
        <f>G26+50</f>
        <v>174</v>
      </c>
      <c r="E26" s="150">
        <f>H26+50</f>
        <v>174</v>
      </c>
      <c r="F26" s="148">
        <f>I26+50</f>
        <v>174</v>
      </c>
      <c r="G26" s="147">
        <v>124</v>
      </c>
      <c r="H26" s="147">
        <v>124</v>
      </c>
      <c r="I26" s="147">
        <v>124</v>
      </c>
      <c r="J26" s="147">
        <v>124</v>
      </c>
      <c r="K26" s="147">
        <v>124</v>
      </c>
      <c r="L26" s="162" t="s">
        <v>133</v>
      </c>
      <c r="M26" s="160">
        <v>125</v>
      </c>
    </row>
    <row r="27" spans="1:13" s="102" customFormat="1" ht="15">
      <c r="A27" s="404"/>
      <c r="B27" s="153">
        <v>12</v>
      </c>
      <c r="C27" s="154" t="s">
        <v>121</v>
      </c>
      <c r="D27" s="155">
        <f>G27+40</f>
        <v>166</v>
      </c>
      <c r="E27" s="180">
        <f>H27+40</f>
        <v>166</v>
      </c>
      <c r="F27" s="156">
        <f>I27+40</f>
        <v>166</v>
      </c>
      <c r="G27" s="155">
        <v>126</v>
      </c>
      <c r="H27" s="155">
        <v>126</v>
      </c>
      <c r="I27" s="155">
        <v>126</v>
      </c>
      <c r="J27" s="155">
        <v>126</v>
      </c>
      <c r="K27" s="155">
        <v>126</v>
      </c>
      <c r="L27" s="163" t="s">
        <v>134</v>
      </c>
      <c r="M27" s="161">
        <v>125</v>
      </c>
    </row>
    <row r="30" ht="15">
      <c r="B30" s="2" t="s">
        <v>166</v>
      </c>
    </row>
  </sheetData>
  <mergeCells count="13">
    <mergeCell ref="L22:M23"/>
    <mergeCell ref="G8:K8"/>
    <mergeCell ref="L8:M8"/>
    <mergeCell ref="L9:M9"/>
    <mergeCell ref="L18:M19"/>
    <mergeCell ref="A13:A24"/>
    <mergeCell ref="A25:A27"/>
    <mergeCell ref="B8:C8"/>
    <mergeCell ref="D8:F8"/>
    <mergeCell ref="B14:B15"/>
    <mergeCell ref="B16:B19"/>
    <mergeCell ref="B20:B22"/>
    <mergeCell ref="B23:B2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</cp:lastModifiedBy>
  <cp:lastPrinted>2011-05-05T12:20:26Z</cp:lastPrinted>
  <dcterms:created xsi:type="dcterms:W3CDTF">2006-01-27T06:16:04Z</dcterms:created>
  <dcterms:modified xsi:type="dcterms:W3CDTF">2012-07-09T11:45:16Z</dcterms:modified>
  <cp:category/>
  <cp:version/>
  <cp:contentType/>
  <cp:contentStatus/>
</cp:coreProperties>
</file>